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45" windowWidth="14805" windowHeight="65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Лист1!$12:$12</definedName>
  </definedNames>
  <calcPr calcId="145621"/>
</workbook>
</file>

<file path=xl/calcChain.xml><?xml version="1.0" encoding="utf-8"?>
<calcChain xmlns="http://schemas.openxmlformats.org/spreadsheetml/2006/main">
  <c r="H73" i="1" l="1"/>
  <c r="H109" i="1"/>
  <c r="G141" i="1" l="1"/>
  <c r="G140" i="1"/>
  <c r="G139" i="1"/>
  <c r="F141" i="1"/>
  <c r="F140" i="1"/>
  <c r="F139" i="1"/>
  <c r="E141" i="1"/>
  <c r="E140" i="1"/>
  <c r="E161" i="1"/>
  <c r="E160" i="1"/>
  <c r="E120" i="1"/>
  <c r="E119" i="1"/>
  <c r="E70" i="1"/>
  <c r="G146" i="1" l="1"/>
  <c r="G145" i="1"/>
  <c r="G144" i="1"/>
  <c r="F146" i="1"/>
  <c r="F145" i="1"/>
  <c r="F144" i="1"/>
  <c r="E144" i="1"/>
  <c r="E146" i="1"/>
  <c r="E145" i="1"/>
  <c r="G73" i="1"/>
  <c r="G72" i="1"/>
  <c r="I72" i="1" s="1"/>
  <c r="G71" i="1"/>
  <c r="F73" i="1"/>
  <c r="F72" i="1"/>
  <c r="F71" i="1"/>
  <c r="E73" i="1"/>
  <c r="E72" i="1"/>
  <c r="E71" i="1"/>
  <c r="H69" i="1"/>
  <c r="H68" i="1"/>
  <c r="H67" i="1"/>
  <c r="H66" i="1"/>
  <c r="G65" i="1"/>
  <c r="F65" i="1"/>
  <c r="E65" i="1"/>
  <c r="F70" i="1"/>
  <c r="I73" i="1" l="1"/>
  <c r="H65" i="1"/>
  <c r="G109" i="1"/>
  <c r="F161" i="1" l="1"/>
  <c r="F109" i="1"/>
  <c r="G161" i="1" l="1"/>
  <c r="G160" i="1"/>
  <c r="F160" i="1"/>
  <c r="E158" i="1"/>
  <c r="H162" i="1"/>
  <c r="F158" i="1" l="1"/>
  <c r="I161" i="1"/>
  <c r="G108" i="1"/>
  <c r="G107" i="1"/>
  <c r="F108" i="1"/>
  <c r="F107" i="1"/>
  <c r="G120" i="1" l="1"/>
  <c r="F120" i="1"/>
  <c r="G119" i="1"/>
  <c r="F119" i="1"/>
  <c r="G118" i="1"/>
  <c r="F118" i="1"/>
  <c r="E118" i="1"/>
  <c r="E117" i="1" l="1"/>
  <c r="F117" i="1"/>
  <c r="G117" i="1"/>
  <c r="E109" i="1"/>
  <c r="E107" i="1"/>
  <c r="E112" i="1" s="1"/>
  <c r="E108" i="1"/>
  <c r="H95" i="1"/>
  <c r="I94" i="1"/>
  <c r="H94" i="1"/>
  <c r="H93" i="1"/>
  <c r="H92" i="1"/>
  <c r="G91" i="1"/>
  <c r="F91" i="1"/>
  <c r="E91" i="1"/>
  <c r="H54" i="1"/>
  <c r="H53" i="1"/>
  <c r="H52" i="1"/>
  <c r="H51" i="1"/>
  <c r="G50" i="1"/>
  <c r="F50" i="1"/>
  <c r="E50" i="1"/>
  <c r="H59" i="1"/>
  <c r="H58" i="1"/>
  <c r="H57" i="1"/>
  <c r="H160" i="1" s="1"/>
  <c r="H56" i="1"/>
  <c r="G55" i="1"/>
  <c r="F55" i="1"/>
  <c r="E55" i="1"/>
  <c r="E123" i="1" l="1"/>
  <c r="E134" i="1"/>
  <c r="I91" i="1"/>
  <c r="H91" i="1"/>
  <c r="H55" i="1"/>
  <c r="H50" i="1"/>
  <c r="G96" i="1"/>
  <c r="I78" i="1" l="1"/>
  <c r="G101" i="1" l="1"/>
  <c r="F126" i="1" l="1"/>
  <c r="H126" i="1" s="1"/>
  <c r="E126" i="1"/>
  <c r="G32" i="1" l="1"/>
  <c r="G31" i="1"/>
  <c r="F32" i="1"/>
  <c r="F31" i="1"/>
  <c r="F113" i="1" s="1"/>
  <c r="E31" i="1"/>
  <c r="E113" i="1" s="1"/>
  <c r="E32" i="1"/>
  <c r="H28" i="1"/>
  <c r="H27" i="1"/>
  <c r="H26" i="1"/>
  <c r="H25" i="1"/>
  <c r="G24" i="1"/>
  <c r="F24" i="1"/>
  <c r="E24" i="1"/>
  <c r="E135" i="1" l="1"/>
  <c r="E124" i="1"/>
  <c r="F114" i="1"/>
  <c r="E114" i="1"/>
  <c r="E136" i="1" s="1"/>
  <c r="G114" i="1"/>
  <c r="H24" i="1"/>
  <c r="F81" i="1"/>
  <c r="G125" i="1" l="1"/>
  <c r="G136" i="1"/>
  <c r="F76" i="1"/>
  <c r="G74" i="1"/>
  <c r="F74" i="1"/>
  <c r="H64" i="1"/>
  <c r="H63" i="1"/>
  <c r="H62" i="1"/>
  <c r="H61" i="1"/>
  <c r="G60" i="1"/>
  <c r="F60" i="1"/>
  <c r="E60" i="1"/>
  <c r="H60" i="1" l="1"/>
  <c r="E155" i="1"/>
  <c r="E153" i="1" s="1"/>
  <c r="E151" i="1" l="1"/>
  <c r="E150" i="1"/>
  <c r="E149" i="1"/>
  <c r="G149" i="1"/>
  <c r="H157" i="1" l="1"/>
  <c r="H156" i="1"/>
  <c r="H154" i="1"/>
  <c r="H152" i="1"/>
  <c r="H147" i="1"/>
  <c r="H121" i="1"/>
  <c r="H105" i="1"/>
  <c r="H104" i="1"/>
  <c r="I103" i="1"/>
  <c r="H103" i="1"/>
  <c r="H102" i="1"/>
  <c r="E101" i="1"/>
  <c r="H100" i="1"/>
  <c r="I99" i="1"/>
  <c r="H99" i="1"/>
  <c r="H161" i="1" s="1"/>
  <c r="H98" i="1"/>
  <c r="H97" i="1"/>
  <c r="E96" i="1"/>
  <c r="H90" i="1"/>
  <c r="H89" i="1"/>
  <c r="I88" i="1"/>
  <c r="H88" i="1"/>
  <c r="I87" i="1"/>
  <c r="H87" i="1"/>
  <c r="H80" i="1"/>
  <c r="H79" i="1"/>
  <c r="H78" i="1"/>
  <c r="H77" i="1"/>
  <c r="E86" i="1"/>
  <c r="E148" i="1" s="1"/>
  <c r="H85" i="1"/>
  <c r="H84" i="1"/>
  <c r="H83" i="1"/>
  <c r="H82" i="1"/>
  <c r="E81" i="1"/>
  <c r="E76" i="1"/>
  <c r="E74" i="1"/>
  <c r="E45" i="1"/>
  <c r="E40" i="1"/>
  <c r="H49" i="1"/>
  <c r="H48" i="1"/>
  <c r="H47" i="1"/>
  <c r="H46" i="1"/>
  <c r="H44" i="1"/>
  <c r="H43" i="1"/>
  <c r="H42" i="1"/>
  <c r="H41" i="1"/>
  <c r="H39" i="1"/>
  <c r="H38" i="1"/>
  <c r="H37" i="1"/>
  <c r="H36" i="1"/>
  <c r="I48" i="1"/>
  <c r="E35" i="1"/>
  <c r="H23" i="1"/>
  <c r="H22" i="1"/>
  <c r="H21" i="1"/>
  <c r="H20" i="1"/>
  <c r="H18" i="1"/>
  <c r="H17" i="1"/>
  <c r="H16" i="1"/>
  <c r="H15" i="1"/>
  <c r="E19" i="1"/>
  <c r="E14" i="1"/>
  <c r="H71" i="1" l="1"/>
  <c r="H72" i="1"/>
  <c r="H123" i="1"/>
  <c r="H108" i="1"/>
  <c r="H107" i="1"/>
  <c r="H141" i="1"/>
  <c r="H140" i="1"/>
  <c r="H74" i="1"/>
  <c r="H119" i="1" l="1"/>
  <c r="I119" i="1"/>
  <c r="I118" i="1"/>
  <c r="H118" i="1"/>
  <c r="I120" i="1"/>
  <c r="H120" i="1"/>
  <c r="I139" i="1" l="1"/>
  <c r="H139" i="1"/>
  <c r="I141" i="1"/>
  <c r="H144" i="1"/>
  <c r="I140" i="1"/>
  <c r="F101" i="1"/>
  <c r="G45" i="1"/>
  <c r="G70" i="1" s="1"/>
  <c r="I70" i="1" s="1"/>
  <c r="F45" i="1"/>
  <c r="G40" i="1"/>
  <c r="F40" i="1"/>
  <c r="H31" i="1" l="1"/>
  <c r="H124" i="1" s="1"/>
  <c r="I101" i="1"/>
  <c r="H101" i="1"/>
  <c r="H40" i="1"/>
  <c r="H45" i="1"/>
  <c r="I45" i="1"/>
  <c r="E139" i="1"/>
  <c r="H145" i="1" l="1"/>
  <c r="G142" i="1"/>
  <c r="F142" i="1"/>
  <c r="F138" i="1" s="1"/>
  <c r="G110" i="1"/>
  <c r="F110" i="1"/>
  <c r="G81" i="1"/>
  <c r="G30" i="1"/>
  <c r="F30" i="1"/>
  <c r="G33" i="1"/>
  <c r="F33" i="1"/>
  <c r="E33" i="1"/>
  <c r="E30" i="1"/>
  <c r="G19" i="1"/>
  <c r="F19" i="1"/>
  <c r="G14" i="1"/>
  <c r="F14" i="1"/>
  <c r="F125" i="1" l="1"/>
  <c r="I125" i="1" s="1"/>
  <c r="F136" i="1"/>
  <c r="H33" i="1"/>
  <c r="I146" i="1"/>
  <c r="H32" i="1"/>
  <c r="H19" i="1"/>
  <c r="H81" i="1"/>
  <c r="I108" i="1"/>
  <c r="H110" i="1"/>
  <c r="H14" i="1"/>
  <c r="H30" i="1"/>
  <c r="I107" i="1"/>
  <c r="I109" i="1"/>
  <c r="H142" i="1"/>
  <c r="G113" i="1"/>
  <c r="G112" i="1"/>
  <c r="G159" i="1" s="1"/>
  <c r="F115" i="1"/>
  <c r="F137" i="1" s="1"/>
  <c r="H137" i="1" s="1"/>
  <c r="G115" i="1"/>
  <c r="G138" i="1"/>
  <c r="E142" i="1"/>
  <c r="F112" i="1"/>
  <c r="E110" i="1"/>
  <c r="F29" i="1"/>
  <c r="G29" i="1"/>
  <c r="G151" i="1"/>
  <c r="G150" i="1"/>
  <c r="F149" i="1"/>
  <c r="F150" i="1"/>
  <c r="F151" i="1"/>
  <c r="G155" i="1"/>
  <c r="F155" i="1"/>
  <c r="F96" i="1"/>
  <c r="G86" i="1"/>
  <c r="F86" i="1"/>
  <c r="G76" i="1"/>
  <c r="H125" i="1" l="1"/>
  <c r="H122" i="1" s="1"/>
  <c r="H146" i="1"/>
  <c r="F134" i="1"/>
  <c r="F111" i="1"/>
  <c r="G123" i="1"/>
  <c r="G134" i="1"/>
  <c r="F124" i="1"/>
  <c r="F135" i="1"/>
  <c r="G111" i="1"/>
  <c r="G135" i="1"/>
  <c r="F123" i="1"/>
  <c r="H114" i="1"/>
  <c r="H136" i="1" s="1"/>
  <c r="G124" i="1"/>
  <c r="I114" i="1"/>
  <c r="E143" i="1"/>
  <c r="H29" i="1"/>
  <c r="I76" i="1"/>
  <c r="H76" i="1"/>
  <c r="I86" i="1"/>
  <c r="H86" i="1"/>
  <c r="H96" i="1"/>
  <c r="I96" i="1"/>
  <c r="I150" i="1"/>
  <c r="H150" i="1"/>
  <c r="I138" i="1"/>
  <c r="H138" i="1"/>
  <c r="G153" i="1"/>
  <c r="I155" i="1"/>
  <c r="H155" i="1"/>
  <c r="I149" i="1"/>
  <c r="H149" i="1"/>
  <c r="H115" i="1"/>
  <c r="H112" i="1"/>
  <c r="H134" i="1" s="1"/>
  <c r="I112" i="1"/>
  <c r="I113" i="1"/>
  <c r="H113" i="1"/>
  <c r="H135" i="1" s="1"/>
  <c r="H151" i="1"/>
  <c r="F148" i="1"/>
  <c r="F153" i="1"/>
  <c r="G148" i="1"/>
  <c r="E29" i="1"/>
  <c r="E115" i="1"/>
  <c r="F106" i="1"/>
  <c r="G106" i="1"/>
  <c r="I123" i="1" l="1"/>
  <c r="F133" i="1"/>
  <c r="E137" i="1"/>
  <c r="E133" i="1" s="1"/>
  <c r="E111" i="1"/>
  <c r="H159" i="1"/>
  <c r="G158" i="1"/>
  <c r="G133" i="1"/>
  <c r="H133" i="1"/>
  <c r="F122" i="1"/>
  <c r="I124" i="1"/>
  <c r="G122" i="1"/>
  <c r="I106" i="1"/>
  <c r="H106" i="1"/>
  <c r="I148" i="1"/>
  <c r="H148" i="1"/>
  <c r="I153" i="1"/>
  <c r="H153" i="1"/>
  <c r="I117" i="1"/>
  <c r="H117" i="1"/>
  <c r="G143" i="1"/>
  <c r="F143" i="1"/>
  <c r="F163" i="1" s="1"/>
  <c r="G163" i="1" l="1"/>
  <c r="H158" i="1"/>
  <c r="I158" i="1"/>
  <c r="I136" i="1"/>
  <c r="I134" i="1"/>
  <c r="I143" i="1"/>
  <c r="H143" i="1"/>
  <c r="I135" i="1" l="1"/>
  <c r="I133" i="1"/>
  <c r="E125" i="1"/>
  <c r="E106" i="1"/>
  <c r="E138" i="1"/>
  <c r="E163" i="1" s="1"/>
  <c r="G35" i="1" l="1"/>
  <c r="E122" i="1" l="1"/>
  <c r="F35" i="1"/>
  <c r="H35" i="1" l="1"/>
  <c r="H70" i="1" s="1"/>
  <c r="I122" i="1" l="1"/>
  <c r="H111" i="1"/>
  <c r="I111" i="1"/>
</calcChain>
</file>

<file path=xl/sharedStrings.xml><?xml version="1.0" encoding="utf-8"?>
<sst xmlns="http://schemas.openxmlformats.org/spreadsheetml/2006/main" count="271" uniqueCount="107">
  <si>
    <t>всего</t>
  </si>
  <si>
    <t>федеральный бюджет</t>
  </si>
  <si>
    <t>бюджет автономного округа</t>
  </si>
  <si>
    <t>местный бюджет</t>
  </si>
  <si>
    <t>ДМСиГ</t>
  </si>
  <si>
    <t>Итого по подпрограмме 1</t>
  </si>
  <si>
    <t>Основные мероприятия программы (связь мероприятий с целевыми показателями муниципальной программы)</t>
  </si>
  <si>
    <t>Всего по муниципальной программе</t>
  </si>
  <si>
    <t>№ основного мероприятия</t>
  </si>
  <si>
    <t>Инвестиции в объекты муниципальной собственности</t>
  </si>
  <si>
    <t>иные внебюджетные источники</t>
  </si>
  <si>
    <t>2.1</t>
  </si>
  <si>
    <t>2.2</t>
  </si>
  <si>
    <t>3.1</t>
  </si>
  <si>
    <t>3.2</t>
  </si>
  <si>
    <t>3.4</t>
  </si>
  <si>
    <t>3.5</t>
  </si>
  <si>
    <t>2.3</t>
  </si>
  <si>
    <t xml:space="preserve">федеральный бюджет </t>
  </si>
  <si>
    <t>1.1</t>
  </si>
  <si>
    <t>1.2</t>
  </si>
  <si>
    <t>3.3</t>
  </si>
  <si>
    <t>Подпрограмма 2 "Содействие развитию жилищного строительства"</t>
  </si>
  <si>
    <t xml:space="preserve"> </t>
  </si>
  <si>
    <t xml:space="preserve"> ДМСиГ</t>
  </si>
  <si>
    <t>Итого по подпрограмме 2</t>
  </si>
  <si>
    <t>Улучшение жилищных условий ветеранов Великой Отечественной войны (2,6)</t>
  </si>
  <si>
    <t>Обеспечение деятельности по предоставлению финансовой поддержки на приобретение жилья отдельными категориями граждан (2)</t>
  </si>
  <si>
    <t>Источники финансирования</t>
  </si>
  <si>
    <t>Подпрограмма 1 "Содйствие развитию градостроительной деятельности"</t>
  </si>
  <si>
    <t>иные источники финансирования</t>
  </si>
  <si>
    <t>Итого по подпрограмме 3</t>
  </si>
  <si>
    <r>
      <t xml:space="preserve">ответсветннный исполнитель / соисполинитель </t>
    </r>
    <r>
      <rPr>
        <sz val="10"/>
        <color theme="1"/>
        <rFont val="Times New Roman"/>
        <family val="1"/>
        <charset val="204"/>
      </rPr>
      <t>(наименование органа или структурного подразделения, учреждения)</t>
    </r>
  </si>
  <si>
    <t xml:space="preserve">УБУиО </t>
  </si>
  <si>
    <t>УЖП</t>
  </si>
  <si>
    <t>ООиП</t>
  </si>
  <si>
    <t>Прочие расходы</t>
  </si>
  <si>
    <t>Утверждено по программе (план по программе)</t>
  </si>
  <si>
    <t xml:space="preserve">Утверждено в бюджете </t>
  </si>
  <si>
    <t>Фактическое значение за отчетный период</t>
  </si>
  <si>
    <t>Абсолютное значение</t>
  </si>
  <si>
    <t>Относительное значение, %</t>
  </si>
  <si>
    <t>(гр.7- гр.6)</t>
  </si>
  <si>
    <t>(гр.7/ гр.6*100%)</t>
  </si>
  <si>
    <t>Результаты реализации муниципальной программы</t>
  </si>
  <si>
    <t xml:space="preserve"> Тыс. рублей</t>
  </si>
  <si>
    <t xml:space="preserve">Отчет </t>
  </si>
  <si>
    <t xml:space="preserve">      (наименование программы)</t>
  </si>
  <si>
    <t>Развитие жилищной сферы</t>
  </si>
  <si>
    <t>Управление жилищной политики администрации города Югорска</t>
  </si>
  <si>
    <t>(ответственный исполнитель)</t>
  </si>
  <si>
    <t>Управление жилищной политики</t>
  </si>
  <si>
    <t>Е.И. Павлова</t>
  </si>
  <si>
    <t>М.Л. Прошкина</t>
  </si>
  <si>
    <t>5-00-57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</si>
  <si>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</si>
  <si>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>Департамент муниципальной собственности и градостроительства</t>
  </si>
  <si>
    <t>5-00-18</t>
  </si>
  <si>
    <t xml:space="preserve">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</si>
  <si>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(ответственный исполнитель)                                 (ФИО руководителя)                  (подпись)                                  (ФИО исполнителя, ответственного за составление формы)                                                         (подпись)                                                                (телефон)</t>
  </si>
  <si>
    <t xml:space="preserve">               (соисполнитель )                                                    (ФИО руководителя)           (подпись)                                       (ФИО исполнителя, ответственного за составление формы)                                                           (подпись)                                                             (телефон)  </t>
  </si>
  <si>
    <t>2.4</t>
  </si>
  <si>
    <t>Предоставление субсидий молодым семьям на улучшение жилищных условий  (2,5)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</si>
  <si>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 (2,10)</t>
  </si>
  <si>
    <t>Подпрограмма 3 "Обеспечение мерами государственной поддержки по улучшению жилищных условий отдельных категорий граждан"</t>
  </si>
  <si>
    <t xml:space="preserve">Реализация муниципального
проекта «Стимулирование индивидуального жилищного строительства»
(1,2,16)
</t>
  </si>
  <si>
    <t>Приобретение жилых помещений (1,2,4,7,8,9,12,13,14,15,16)</t>
  </si>
  <si>
    <t xml:space="preserve">Соисполнитель 3:      </t>
  </si>
  <si>
    <t xml:space="preserve">Соисполнитель 2:    </t>
  </si>
  <si>
    <t xml:space="preserve">Соисполнитель 1:                                                                                             </t>
  </si>
  <si>
    <t xml:space="preserve">Ответственный исполнитель: </t>
  </si>
  <si>
    <t>С.Д. Голин</t>
  </si>
  <si>
    <t>Мероприятие реализовано в 2019 году.</t>
  </si>
  <si>
    <t>1.3</t>
  </si>
  <si>
    <t>Мероприятие реализовано в 2020 году.</t>
  </si>
  <si>
    <t>Корректировка градостроительной документации, связанная с изменениями градостроительного законодательства (1,3,4,16)</t>
  </si>
  <si>
    <t>Разработка документации по планировке и межеванию территорий и выполнение инженерных изысканий для территорий, на которых ранее проекты планировки и межевания не разрабатывались (1,3,4,16)</t>
  </si>
  <si>
    <t xml:space="preserve">Участие в реализации портфеля проектов «Получение разрешения на строительство и территориальное планирование»
(1,3,4,16)
</t>
  </si>
  <si>
    <t>Финансирование мероприятия запланировано с 2024 год</t>
  </si>
  <si>
    <t>Финансирование мероприятия запланировано с 2024 года</t>
  </si>
  <si>
    <t>Участие в реализации регионального проекта "Обеспечение устойчевого сокращения непригодного для проживания жилищного фонда" (1,2,4,12,13,14,15,16)</t>
  </si>
  <si>
    <t>Стимулирование развития жилищного строительства (1,2,4)</t>
  </si>
  <si>
    <t>2.5</t>
  </si>
  <si>
    <t>2.6</t>
  </si>
  <si>
    <t>Строительство (реконструкция) систем инженерной инфраструктуры в целях обеспечения инженерной подготовки земельных участков для жилищного строительства (1,2,4,16,17,18)</t>
  </si>
  <si>
    <t xml:space="preserve">Освобождение земельных участков, планируемых для жилищного строительства
(19)
</t>
  </si>
  <si>
    <t>ДЖКиСК</t>
  </si>
  <si>
    <t>Запланировано мероприятие по подготовке территорий для ИЖС</t>
  </si>
  <si>
    <t>Запланировано приобретение канцелярских принадлежностей для муниципальных нужд.</t>
  </si>
  <si>
    <t>Подготовка территорий для индивидуального жилищного строительства в целях обеспечения земельными участками отдельных категорий граждан (1,2,11, 16, 17)</t>
  </si>
  <si>
    <t>в том числе:</t>
  </si>
  <si>
    <t>Проектная часть</t>
  </si>
  <si>
    <t>Процессная часть</t>
  </si>
  <si>
    <t xml:space="preserve">Соисполнитель 4:                                                                                             </t>
  </si>
  <si>
    <t>об исполнении структурных элементов (основных мероприятий) муниципальной программы</t>
  </si>
  <si>
    <t xml:space="preserve"> Заключено Соглашение между муниципальным образованием городской округ город Югорск и Департаментом строительства автономного округа-Югры о предоставлении субсидий из бюджета автономного округа бюджетам муниципальных образований для реализации полномочий в области жилищных отношений на 2022 год и плановый период на 2023 и 2024 годы . Строительство сетей канализации микрорайонов индивидуальной застройки мкр, 5,7 в г. Югорске. Введено в эксплуатацию 1 и 2 этапы.</t>
  </si>
  <si>
    <t xml:space="preserve"> Заключено Соглашение между муниципальным образованием городской округ город Югорск и Департаментом строительства автономного округа-Югры о предоставлении субсидий из бюджета автономного округа бюджетам муниципальных образований (единая субсидия) на 2022 год и плановый период на 2023 и 2024 годы . Выполнены проектно-изыскательские работы и осуществлен снос многоквартирного аварийного дома по улице Мира,48А.  </t>
  </si>
  <si>
    <t>А.К. Некрасова</t>
  </si>
  <si>
    <t>Запланировано обеспечить субсидией 1 участника мероприятия, при наличии такого участника.</t>
  </si>
  <si>
    <t>Запланировано приобретение 20 жилых помещений. Всего приобретено 15 жилых, из них: 8 жилых помещений приобрело муниципальноке образование и 7 жилых помещений приобретено Депимуществом ХМАО-Югры и передано в муниципальную собственность.</t>
  </si>
  <si>
    <t>2.7</t>
  </si>
  <si>
    <t xml:space="preserve">Обследование жилых домов на предмет признания их аварийными, а также о действительном техническом состоянии здания и его элементов,
содержание муниципального жилого фонда,  платежи установленные законодательством в отношении муниципального жилого фонда (20)
</t>
  </si>
  <si>
    <t>по  состоянию на 30 сентября  2022 года</t>
  </si>
  <si>
    <t xml:space="preserve"> Заключено Соглашение между муниципальным образованием городской округ город Югорск и Департаментом строительства автономного округа-Югры о предоставлении субсидий из бюджета автономного округа бюджетам муниципальных образований для реализации полномочий в области жилищных отношений на 2022 год и плановый период на 2023 и 2024 годы . Заключены МК на приобретение 13 квартири и запланированы выплаты 4 гражданам (возмещение за изымаемые жилые помещения)..  </t>
  </si>
  <si>
    <t>Заключено Соглашение между муниципальным образованием городской округ город Югорск и Департаментом строительства автономного округа-Югры о предоставлении субсидии из бюджета субъекта РФ местному бюджету на  2022 год. Запланировано обеспечить субсидиями 9 семей. В отчетном периоде 6 молодых семей получили социальную выплату на улучшение жилищных условий.</t>
  </si>
  <si>
    <t xml:space="preserve">Выполнены мероприятия по подготовке территории 19 мкр. для ИЖС общей площадью 2,75 га. </t>
  </si>
  <si>
    <t>Дата составления отчета 14.10.2022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</si>
</sst>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ill="1" applyAlignment="1">
      <alignment wrapText="1"/>
    </xf>
    <xf numFmtId="164" fontId="0" fillId="0" borderId="0" xfId="0" applyNumberForma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/>
    <xf numFmtId="0" fontId="8" fillId="0" borderId="6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3" fillId="0" borderId="0" xfId="0" applyFont="1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/>
    <xf numFmtId="0" fontId="3" fillId="0" borderId="1" xfId="0" applyFont="1" applyBorder="1" applyAlignment="1">
      <alignment vertical="center" wrapText="1"/>
    </xf>
    <xf numFmtId="164" fontId="1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0" fillId="0" borderId="14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4" fillId="0" borderId="14" xfId="0" applyFont="1" applyFill="1" applyBorder="1"/>
    <xf numFmtId="0" fontId="4" fillId="0" borderId="0" xfId="0" applyFont="1" applyFill="1"/>
    <xf numFmtId="0" fontId="14" fillId="0" borderId="0" xfId="0" applyNumberFormat="1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164" fontId="8" fillId="0" borderId="10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/>
    <xf numFmtId="164" fontId="4" fillId="0" borderId="0" xfId="0" applyNumberFormat="1" applyFont="1" applyAlignment="1">
      <alignment vertical="center"/>
    </xf>
    <xf numFmtId="164" fontId="4" fillId="0" borderId="0" xfId="0" applyNumberFormat="1" applyFont="1"/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/>
    <xf numFmtId="0" fontId="4" fillId="2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2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0" fillId="2" borderId="0" xfId="0" applyNumberFormat="1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9" fillId="0" borderId="0" xfId="0" applyNumberFormat="1" applyFont="1" applyFill="1"/>
    <xf numFmtId="0" fontId="2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/>
    <xf numFmtId="0" fontId="6" fillId="0" borderId="0" xfId="0" applyFont="1" applyAlignment="1">
      <alignment horizontal="left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2" fillId="0" borderId="5" xfId="0" applyFont="1" applyBorder="1" applyAlignment="1">
      <alignment horizontal="left" vertical="center" wrapText="1"/>
    </xf>
    <xf numFmtId="0" fontId="0" fillId="0" borderId="15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tabSelected="1" zoomScale="80" zoomScaleNormal="80" workbookViewId="0">
      <pane ySplit="11" topLeftCell="A158" activePane="bottomLeft" state="frozen"/>
      <selection pane="bottomLeft" activeCell="L166" sqref="L166"/>
    </sheetView>
  </sheetViews>
  <sheetFormatPr defaultRowHeight="15" x14ac:dyDescent="0.25"/>
  <cols>
    <col min="1" max="1" width="12.140625" style="1" customWidth="1"/>
    <col min="2" max="2" width="43" style="1" customWidth="1"/>
    <col min="3" max="3" width="19.28515625" style="1" customWidth="1"/>
    <col min="4" max="4" width="30.85546875" style="1" customWidth="1"/>
    <col min="5" max="5" width="21.7109375" style="44" customWidth="1"/>
    <col min="6" max="6" width="20.42578125" style="44" customWidth="1"/>
    <col min="7" max="7" width="21" style="44" customWidth="1"/>
    <col min="8" max="8" width="17.7109375" style="4" customWidth="1"/>
    <col min="9" max="9" width="17.28515625" style="3" customWidth="1"/>
    <col min="10" max="10" width="65.42578125" style="1" customWidth="1"/>
    <col min="11" max="11" width="12" customWidth="1"/>
    <col min="12" max="12" width="13.7109375" customWidth="1"/>
    <col min="13" max="13" width="12" customWidth="1"/>
    <col min="14" max="14" width="13.85546875" customWidth="1"/>
  </cols>
  <sheetData>
    <row r="1" spans="1:10" ht="18.75" x14ac:dyDescent="0.25">
      <c r="A1" s="105" t="s">
        <v>46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8.75" x14ac:dyDescent="0.25">
      <c r="A2" s="105" t="s">
        <v>94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ht="18.75" x14ac:dyDescent="0.25">
      <c r="A3" s="106" t="s">
        <v>102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8.75" x14ac:dyDescent="0.3">
      <c r="A4" s="9"/>
      <c r="B4" s="109"/>
      <c r="C4" s="109"/>
      <c r="D4" s="9"/>
      <c r="E4" s="115" t="s">
        <v>48</v>
      </c>
      <c r="F4" s="109"/>
      <c r="G4" s="109"/>
      <c r="J4" s="9"/>
    </row>
    <row r="5" spans="1:10" x14ac:dyDescent="0.25">
      <c r="A5" s="9"/>
      <c r="B5" s="108"/>
      <c r="C5" s="108"/>
      <c r="D5" s="9"/>
      <c r="E5" s="116" t="s">
        <v>47</v>
      </c>
      <c r="F5" s="117"/>
      <c r="G5" s="117"/>
      <c r="J5" s="9"/>
    </row>
    <row r="6" spans="1:10" ht="16.5" x14ac:dyDescent="0.3">
      <c r="A6" s="9"/>
      <c r="B6" s="110"/>
      <c r="C6" s="110"/>
      <c r="D6" s="110"/>
      <c r="E6" s="118" t="s">
        <v>49</v>
      </c>
      <c r="F6" s="119"/>
      <c r="G6" s="119"/>
      <c r="H6" s="119"/>
      <c r="J6" s="9"/>
    </row>
    <row r="7" spans="1:10" ht="18.75" x14ac:dyDescent="0.3">
      <c r="A7" s="9"/>
      <c r="B7" s="108"/>
      <c r="C7" s="111"/>
      <c r="D7" s="11"/>
      <c r="E7" s="116" t="s">
        <v>50</v>
      </c>
      <c r="F7" s="120"/>
      <c r="G7" s="120"/>
      <c r="J7" s="9"/>
    </row>
    <row r="8" spans="1:10" ht="15.75" customHeight="1" x14ac:dyDescent="0.3">
      <c r="A8" s="124" t="s">
        <v>45</v>
      </c>
      <c r="B8" s="124"/>
      <c r="C8" s="124"/>
      <c r="D8" s="124"/>
      <c r="E8" s="124"/>
      <c r="F8" s="124"/>
      <c r="G8" s="124"/>
      <c r="H8" s="124"/>
      <c r="I8" s="124"/>
      <c r="J8" s="124"/>
    </row>
    <row r="9" spans="1:10" s="12" customFormat="1" ht="24" customHeight="1" x14ac:dyDescent="0.2">
      <c r="A9" s="130" t="s">
        <v>8</v>
      </c>
      <c r="B9" s="130" t="s">
        <v>6</v>
      </c>
      <c r="C9" s="130" t="s">
        <v>32</v>
      </c>
      <c r="D9" s="130" t="s">
        <v>28</v>
      </c>
      <c r="E9" s="134" t="s">
        <v>37</v>
      </c>
      <c r="F9" s="133" t="s">
        <v>38</v>
      </c>
      <c r="G9" s="121" t="s">
        <v>39</v>
      </c>
      <c r="H9" s="125"/>
      <c r="I9" s="126"/>
      <c r="J9" s="127" t="s">
        <v>44</v>
      </c>
    </row>
    <row r="10" spans="1:10" s="12" customFormat="1" ht="39.75" customHeight="1" x14ac:dyDescent="0.2">
      <c r="A10" s="131"/>
      <c r="B10" s="131"/>
      <c r="C10" s="131"/>
      <c r="D10" s="131"/>
      <c r="E10" s="134"/>
      <c r="F10" s="133"/>
      <c r="G10" s="122"/>
      <c r="H10" s="39" t="s">
        <v>40</v>
      </c>
      <c r="I10" s="13" t="s">
        <v>41</v>
      </c>
      <c r="J10" s="127"/>
    </row>
    <row r="11" spans="1:10" s="12" customFormat="1" ht="48.75" customHeight="1" x14ac:dyDescent="0.2">
      <c r="A11" s="132"/>
      <c r="B11" s="132"/>
      <c r="C11" s="132"/>
      <c r="D11" s="132"/>
      <c r="E11" s="134"/>
      <c r="F11" s="133"/>
      <c r="G11" s="123"/>
      <c r="H11" s="39" t="s">
        <v>42</v>
      </c>
      <c r="I11" s="13" t="s">
        <v>43</v>
      </c>
      <c r="J11" s="127"/>
    </row>
    <row r="12" spans="1:10" s="2" customFormat="1" ht="18.75" customHeight="1" x14ac:dyDescent="0.25">
      <c r="A12" s="5">
        <v>1</v>
      </c>
      <c r="B12" s="5">
        <v>2</v>
      </c>
      <c r="C12" s="5">
        <v>3</v>
      </c>
      <c r="D12" s="5">
        <v>4</v>
      </c>
      <c r="E12" s="45">
        <v>5</v>
      </c>
      <c r="F12" s="45">
        <v>6</v>
      </c>
      <c r="G12" s="45">
        <v>7</v>
      </c>
      <c r="H12" s="58">
        <v>8</v>
      </c>
      <c r="I12" s="6">
        <v>9</v>
      </c>
      <c r="J12" s="5">
        <v>10</v>
      </c>
    </row>
    <row r="13" spans="1:10" s="2" customFormat="1" ht="34.5" customHeight="1" x14ac:dyDescent="0.25">
      <c r="A13" s="112" t="s">
        <v>29</v>
      </c>
      <c r="B13" s="136"/>
      <c r="C13" s="136"/>
      <c r="D13" s="136"/>
      <c r="E13" s="136"/>
      <c r="F13" s="136"/>
      <c r="G13" s="136"/>
      <c r="H13" s="136"/>
      <c r="I13" s="136"/>
      <c r="J13" s="136"/>
    </row>
    <row r="14" spans="1:10" s="16" customFormat="1" ht="34.5" customHeight="1" x14ac:dyDescent="0.25">
      <c r="A14" s="113" t="s">
        <v>19</v>
      </c>
      <c r="B14" s="87" t="s">
        <v>75</v>
      </c>
      <c r="C14" s="87" t="s">
        <v>4</v>
      </c>
      <c r="D14" s="7" t="s">
        <v>0</v>
      </c>
      <c r="E14" s="46">
        <f>SUM(E15:E18)</f>
        <v>0</v>
      </c>
      <c r="F14" s="46">
        <f>SUM(F15:F18)</f>
        <v>0</v>
      </c>
      <c r="G14" s="46">
        <f>SUM(G15:G18)</f>
        <v>0</v>
      </c>
      <c r="H14" s="40">
        <f t="shared" ref="H14:H23" si="0">G14-F14</f>
        <v>0</v>
      </c>
      <c r="I14" s="15">
        <v>0</v>
      </c>
      <c r="J14" s="135" t="s">
        <v>72</v>
      </c>
    </row>
    <row r="15" spans="1:10" s="19" customFormat="1" ht="39" customHeight="1" x14ac:dyDescent="0.25">
      <c r="A15" s="113"/>
      <c r="B15" s="87"/>
      <c r="C15" s="87"/>
      <c r="D15" s="17" t="s">
        <v>1</v>
      </c>
      <c r="E15" s="47">
        <v>0</v>
      </c>
      <c r="F15" s="47">
        <v>0</v>
      </c>
      <c r="G15" s="47">
        <v>0</v>
      </c>
      <c r="H15" s="40">
        <f t="shared" si="0"/>
        <v>0</v>
      </c>
      <c r="I15" s="15">
        <v>0</v>
      </c>
      <c r="J15" s="129"/>
    </row>
    <row r="16" spans="1:10" s="19" customFormat="1" ht="50.25" customHeight="1" x14ac:dyDescent="0.25">
      <c r="A16" s="113"/>
      <c r="B16" s="87"/>
      <c r="C16" s="87"/>
      <c r="D16" s="8" t="s">
        <v>2</v>
      </c>
      <c r="E16" s="47">
        <v>0</v>
      </c>
      <c r="F16" s="47">
        <v>0</v>
      </c>
      <c r="G16" s="47">
        <v>0</v>
      </c>
      <c r="H16" s="40">
        <f t="shared" si="0"/>
        <v>0</v>
      </c>
      <c r="I16" s="15">
        <v>0</v>
      </c>
      <c r="J16" s="129"/>
    </row>
    <row r="17" spans="1:11" s="19" customFormat="1" ht="39.75" customHeight="1" x14ac:dyDescent="0.25">
      <c r="A17" s="114"/>
      <c r="B17" s="88"/>
      <c r="C17" s="88"/>
      <c r="D17" s="8" t="s">
        <v>3</v>
      </c>
      <c r="E17" s="47">
        <v>0</v>
      </c>
      <c r="F17" s="47">
        <v>0</v>
      </c>
      <c r="G17" s="47">
        <v>0</v>
      </c>
      <c r="H17" s="40">
        <f t="shared" si="0"/>
        <v>0</v>
      </c>
      <c r="I17" s="15">
        <v>0</v>
      </c>
      <c r="J17" s="129"/>
    </row>
    <row r="18" spans="1:11" s="19" customFormat="1" ht="54.75" customHeight="1" x14ac:dyDescent="0.25">
      <c r="A18" s="114"/>
      <c r="B18" s="88"/>
      <c r="C18" s="88"/>
      <c r="D18" s="8" t="s">
        <v>30</v>
      </c>
      <c r="E18" s="47">
        <v>0</v>
      </c>
      <c r="F18" s="47">
        <v>0</v>
      </c>
      <c r="G18" s="47">
        <v>0</v>
      </c>
      <c r="H18" s="40">
        <f t="shared" si="0"/>
        <v>0</v>
      </c>
      <c r="I18" s="15">
        <v>0</v>
      </c>
      <c r="J18" s="104"/>
    </row>
    <row r="19" spans="1:11" s="16" customFormat="1" ht="30" customHeight="1" x14ac:dyDescent="0.25">
      <c r="A19" s="113" t="s">
        <v>20</v>
      </c>
      <c r="B19" s="87" t="s">
        <v>76</v>
      </c>
      <c r="C19" s="87" t="s">
        <v>4</v>
      </c>
      <c r="D19" s="7" t="s">
        <v>0</v>
      </c>
      <c r="E19" s="46">
        <f>SUM(E20+E21+E22+E23)</f>
        <v>0</v>
      </c>
      <c r="F19" s="46">
        <f>SUM(F20+F21+F22+F23)</f>
        <v>0</v>
      </c>
      <c r="G19" s="46">
        <f t="shared" ref="G19" si="1">SUM(G20+G21+G22+G23)</f>
        <v>0</v>
      </c>
      <c r="H19" s="40">
        <f t="shared" si="0"/>
        <v>0</v>
      </c>
      <c r="I19" s="15">
        <v>0</v>
      </c>
      <c r="J19" s="135" t="s">
        <v>78</v>
      </c>
    </row>
    <row r="20" spans="1:11" s="19" customFormat="1" ht="42.75" customHeight="1" x14ac:dyDescent="0.25">
      <c r="A20" s="113"/>
      <c r="B20" s="87"/>
      <c r="C20" s="87"/>
      <c r="D20" s="17" t="s">
        <v>1</v>
      </c>
      <c r="E20" s="47">
        <v>0</v>
      </c>
      <c r="F20" s="47">
        <v>0</v>
      </c>
      <c r="G20" s="47">
        <v>0</v>
      </c>
      <c r="H20" s="40">
        <f t="shared" si="0"/>
        <v>0</v>
      </c>
      <c r="I20" s="15">
        <v>0</v>
      </c>
      <c r="J20" s="129"/>
    </row>
    <row r="21" spans="1:11" s="19" customFormat="1" ht="47.25" customHeight="1" x14ac:dyDescent="0.25">
      <c r="A21" s="113"/>
      <c r="B21" s="87"/>
      <c r="C21" s="87"/>
      <c r="D21" s="8" t="s">
        <v>2</v>
      </c>
      <c r="E21" s="47">
        <v>0</v>
      </c>
      <c r="F21" s="47">
        <v>0</v>
      </c>
      <c r="G21" s="47">
        <v>0</v>
      </c>
      <c r="H21" s="40">
        <f t="shared" si="0"/>
        <v>0</v>
      </c>
      <c r="I21" s="15">
        <v>0</v>
      </c>
      <c r="J21" s="129"/>
    </row>
    <row r="22" spans="1:11" s="19" customFormat="1" ht="42.75" customHeight="1" x14ac:dyDescent="0.25">
      <c r="A22" s="113"/>
      <c r="B22" s="87"/>
      <c r="C22" s="87"/>
      <c r="D22" s="8" t="s">
        <v>3</v>
      </c>
      <c r="E22" s="47">
        <v>0</v>
      </c>
      <c r="F22" s="47">
        <v>0</v>
      </c>
      <c r="G22" s="47">
        <v>0</v>
      </c>
      <c r="H22" s="40">
        <f t="shared" si="0"/>
        <v>0</v>
      </c>
      <c r="I22" s="15">
        <v>0</v>
      </c>
      <c r="J22" s="129"/>
    </row>
    <row r="23" spans="1:11" s="19" customFormat="1" ht="43.5" customHeight="1" x14ac:dyDescent="0.25">
      <c r="A23" s="113"/>
      <c r="B23" s="87"/>
      <c r="C23" s="87"/>
      <c r="D23" s="8" t="s">
        <v>30</v>
      </c>
      <c r="E23" s="47">
        <v>0</v>
      </c>
      <c r="F23" s="47">
        <v>0</v>
      </c>
      <c r="G23" s="47">
        <v>0</v>
      </c>
      <c r="H23" s="40">
        <f t="shared" si="0"/>
        <v>0</v>
      </c>
      <c r="I23" s="15">
        <v>0</v>
      </c>
      <c r="J23" s="104"/>
    </row>
    <row r="24" spans="1:11" s="16" customFormat="1" ht="30" customHeight="1" x14ac:dyDescent="0.25">
      <c r="A24" s="113" t="s">
        <v>73</v>
      </c>
      <c r="B24" s="87" t="s">
        <v>77</v>
      </c>
      <c r="C24" s="87" t="s">
        <v>4</v>
      </c>
      <c r="D24" s="56" t="s">
        <v>0</v>
      </c>
      <c r="E24" s="46">
        <f>SUM(E25+E26+E27+E28)</f>
        <v>0</v>
      </c>
      <c r="F24" s="46">
        <f>SUM(F25+F26+F27+F28)</f>
        <v>0</v>
      </c>
      <c r="G24" s="46">
        <f t="shared" ref="G24" si="2">SUM(G25+G26+G27+G28)</f>
        <v>0</v>
      </c>
      <c r="H24" s="40">
        <f t="shared" ref="H24:H28" si="3">G24-F24</f>
        <v>0</v>
      </c>
      <c r="I24" s="15">
        <v>0</v>
      </c>
      <c r="J24" s="135" t="s">
        <v>74</v>
      </c>
    </row>
    <row r="25" spans="1:11" s="19" customFormat="1" ht="42.75" customHeight="1" x14ac:dyDescent="0.25">
      <c r="A25" s="113"/>
      <c r="B25" s="87"/>
      <c r="C25" s="87"/>
      <c r="D25" s="55" t="s">
        <v>1</v>
      </c>
      <c r="E25" s="47">
        <v>0</v>
      </c>
      <c r="F25" s="47">
        <v>0</v>
      </c>
      <c r="G25" s="47">
        <v>0</v>
      </c>
      <c r="H25" s="40">
        <f t="shared" si="3"/>
        <v>0</v>
      </c>
      <c r="I25" s="15">
        <v>0</v>
      </c>
      <c r="J25" s="129"/>
    </row>
    <row r="26" spans="1:11" s="19" customFormat="1" ht="47.25" customHeight="1" x14ac:dyDescent="0.25">
      <c r="A26" s="113"/>
      <c r="B26" s="87"/>
      <c r="C26" s="87"/>
      <c r="D26" s="54" t="s">
        <v>2</v>
      </c>
      <c r="E26" s="47">
        <v>0</v>
      </c>
      <c r="F26" s="47">
        <v>0</v>
      </c>
      <c r="G26" s="47">
        <v>0</v>
      </c>
      <c r="H26" s="40">
        <f t="shared" si="3"/>
        <v>0</v>
      </c>
      <c r="I26" s="15">
        <v>0</v>
      </c>
      <c r="J26" s="129"/>
    </row>
    <row r="27" spans="1:11" s="19" customFormat="1" ht="42.75" customHeight="1" x14ac:dyDescent="0.25">
      <c r="A27" s="113"/>
      <c r="B27" s="87"/>
      <c r="C27" s="87"/>
      <c r="D27" s="54" t="s">
        <v>3</v>
      </c>
      <c r="E27" s="47">
        <v>0</v>
      </c>
      <c r="F27" s="47">
        <v>0</v>
      </c>
      <c r="G27" s="47">
        <v>0</v>
      </c>
      <c r="H27" s="40">
        <f t="shared" si="3"/>
        <v>0</v>
      </c>
      <c r="I27" s="15">
        <v>0</v>
      </c>
      <c r="J27" s="129"/>
    </row>
    <row r="28" spans="1:11" s="19" customFormat="1" ht="43.5" customHeight="1" x14ac:dyDescent="0.25">
      <c r="A28" s="113"/>
      <c r="B28" s="87"/>
      <c r="C28" s="87"/>
      <c r="D28" s="54" t="s">
        <v>30</v>
      </c>
      <c r="E28" s="47">
        <v>0</v>
      </c>
      <c r="F28" s="47">
        <v>0</v>
      </c>
      <c r="G28" s="47">
        <v>0</v>
      </c>
      <c r="H28" s="40">
        <f t="shared" si="3"/>
        <v>0</v>
      </c>
      <c r="I28" s="15">
        <v>0</v>
      </c>
      <c r="J28" s="104"/>
    </row>
    <row r="29" spans="1:11" s="19" customFormat="1" ht="44.25" customHeight="1" x14ac:dyDescent="0.25">
      <c r="A29" s="137" t="s">
        <v>5</v>
      </c>
      <c r="B29" s="137"/>
      <c r="C29" s="137"/>
      <c r="D29" s="8" t="s">
        <v>0</v>
      </c>
      <c r="E29" s="46">
        <f>SUM(E30:E33)</f>
        <v>0</v>
      </c>
      <c r="F29" s="46">
        <f>SUM(F30:F33)</f>
        <v>0</v>
      </c>
      <c r="G29" s="47">
        <f t="shared" ref="G29" si="4">SUM(G30:G33)</f>
        <v>0</v>
      </c>
      <c r="H29" s="40">
        <f t="shared" ref="H29:H59" si="5">G29-F29</f>
        <v>0</v>
      </c>
      <c r="I29" s="15">
        <v>0</v>
      </c>
      <c r="J29" s="128"/>
    </row>
    <row r="30" spans="1:11" s="19" customFormat="1" ht="44.25" customHeight="1" x14ac:dyDescent="0.25">
      <c r="A30" s="137"/>
      <c r="B30" s="137"/>
      <c r="C30" s="137"/>
      <c r="D30" s="17" t="s">
        <v>1</v>
      </c>
      <c r="E30" s="47">
        <f>E15+E20</f>
        <v>0</v>
      </c>
      <c r="F30" s="47">
        <f>F15</f>
        <v>0</v>
      </c>
      <c r="G30" s="47">
        <f t="shared" ref="G30" si="6">G15</f>
        <v>0</v>
      </c>
      <c r="H30" s="40">
        <f t="shared" si="5"/>
        <v>0</v>
      </c>
      <c r="I30" s="15">
        <v>0</v>
      </c>
      <c r="J30" s="129"/>
    </row>
    <row r="31" spans="1:11" s="19" customFormat="1" ht="59.25" customHeight="1" x14ac:dyDescent="0.25">
      <c r="A31" s="137"/>
      <c r="B31" s="137"/>
      <c r="C31" s="137"/>
      <c r="D31" s="8" t="s">
        <v>2</v>
      </c>
      <c r="E31" s="47">
        <f t="shared" ref="E31:G32" si="7">E16+E21+E26</f>
        <v>0</v>
      </c>
      <c r="F31" s="18">
        <f t="shared" si="7"/>
        <v>0</v>
      </c>
      <c r="G31" s="18">
        <f t="shared" si="7"/>
        <v>0</v>
      </c>
      <c r="H31" s="40">
        <f t="shared" si="5"/>
        <v>0</v>
      </c>
      <c r="I31" s="15">
        <v>0</v>
      </c>
      <c r="J31" s="129"/>
    </row>
    <row r="32" spans="1:11" s="19" customFormat="1" ht="33.75" customHeight="1" x14ac:dyDescent="0.25">
      <c r="A32" s="137"/>
      <c r="B32" s="137"/>
      <c r="C32" s="137"/>
      <c r="D32" s="8" t="s">
        <v>3</v>
      </c>
      <c r="E32" s="47">
        <f t="shared" si="7"/>
        <v>0</v>
      </c>
      <c r="F32" s="18">
        <f t="shared" si="7"/>
        <v>0</v>
      </c>
      <c r="G32" s="18">
        <f t="shared" si="7"/>
        <v>0</v>
      </c>
      <c r="H32" s="40">
        <f t="shared" si="5"/>
        <v>0</v>
      </c>
      <c r="I32" s="15">
        <v>0</v>
      </c>
      <c r="J32" s="129"/>
      <c r="K32" s="21" t="s">
        <v>23</v>
      </c>
    </row>
    <row r="33" spans="1:11" s="19" customFormat="1" ht="42" customHeight="1" x14ac:dyDescent="0.25">
      <c r="A33" s="137"/>
      <c r="B33" s="137"/>
      <c r="C33" s="137"/>
      <c r="D33" s="8" t="s">
        <v>30</v>
      </c>
      <c r="E33" s="47">
        <f>E18+E23</f>
        <v>0</v>
      </c>
      <c r="F33" s="47">
        <f t="shared" ref="F33:G33" si="8">F18+F23</f>
        <v>0</v>
      </c>
      <c r="G33" s="47">
        <f t="shared" si="8"/>
        <v>0</v>
      </c>
      <c r="H33" s="40">
        <f t="shared" si="5"/>
        <v>0</v>
      </c>
      <c r="I33" s="15">
        <v>0</v>
      </c>
      <c r="J33" s="104"/>
    </row>
    <row r="34" spans="1:11" s="19" customFormat="1" ht="38.25" customHeight="1" x14ac:dyDescent="0.25">
      <c r="A34" s="112" t="s">
        <v>22</v>
      </c>
      <c r="B34" s="112"/>
      <c r="C34" s="112"/>
      <c r="D34" s="112"/>
      <c r="E34" s="112"/>
      <c r="F34" s="112"/>
      <c r="G34" s="112"/>
      <c r="H34" s="112"/>
      <c r="I34" s="112"/>
      <c r="J34" s="112"/>
    </row>
    <row r="35" spans="1:11" s="16" customFormat="1" ht="40.5" customHeight="1" x14ac:dyDescent="0.25">
      <c r="A35" s="113" t="s">
        <v>11</v>
      </c>
      <c r="B35" s="149" t="s">
        <v>81</v>
      </c>
      <c r="C35" s="87" t="s">
        <v>24</v>
      </c>
      <c r="D35" s="22" t="s">
        <v>0</v>
      </c>
      <c r="E35" s="46">
        <f xml:space="preserve"> E36+E37+E38</f>
        <v>0</v>
      </c>
      <c r="F35" s="46">
        <f xml:space="preserve"> F36+F37+F38</f>
        <v>0</v>
      </c>
      <c r="G35" s="46">
        <f xml:space="preserve"> G36+G37+G38</f>
        <v>0</v>
      </c>
      <c r="H35" s="40">
        <f t="shared" si="5"/>
        <v>0</v>
      </c>
      <c r="I35" s="15">
        <v>0</v>
      </c>
      <c r="J35" s="141" t="s">
        <v>79</v>
      </c>
    </row>
    <row r="36" spans="1:11" s="19" customFormat="1" ht="30.75" customHeight="1" x14ac:dyDescent="0.25">
      <c r="A36" s="113"/>
      <c r="B36" s="149"/>
      <c r="C36" s="87"/>
      <c r="D36" s="17" t="s">
        <v>1</v>
      </c>
      <c r="E36" s="47">
        <v>0</v>
      </c>
      <c r="F36" s="47">
        <v>0</v>
      </c>
      <c r="G36" s="47">
        <v>0</v>
      </c>
      <c r="H36" s="40">
        <f t="shared" si="5"/>
        <v>0</v>
      </c>
      <c r="I36" s="15">
        <v>0</v>
      </c>
      <c r="J36" s="129"/>
    </row>
    <row r="37" spans="1:11" s="19" customFormat="1" ht="53.25" customHeight="1" x14ac:dyDescent="0.25">
      <c r="A37" s="113"/>
      <c r="B37" s="149"/>
      <c r="C37" s="87"/>
      <c r="D37" s="17" t="s">
        <v>2</v>
      </c>
      <c r="E37" s="47">
        <v>0</v>
      </c>
      <c r="F37" s="47">
        <v>0</v>
      </c>
      <c r="G37" s="47">
        <v>0</v>
      </c>
      <c r="H37" s="40">
        <f t="shared" si="5"/>
        <v>0</v>
      </c>
      <c r="I37" s="15">
        <v>0</v>
      </c>
      <c r="J37" s="129"/>
    </row>
    <row r="38" spans="1:11" s="19" customFormat="1" ht="48.75" customHeight="1" x14ac:dyDescent="0.25">
      <c r="A38" s="113"/>
      <c r="B38" s="149"/>
      <c r="C38" s="87"/>
      <c r="D38" s="17" t="s">
        <v>3</v>
      </c>
      <c r="E38" s="47">
        <v>0</v>
      </c>
      <c r="F38" s="47">
        <v>0</v>
      </c>
      <c r="G38" s="47">
        <v>0</v>
      </c>
      <c r="H38" s="40">
        <f t="shared" si="5"/>
        <v>0</v>
      </c>
      <c r="I38" s="15">
        <v>0</v>
      </c>
      <c r="J38" s="129"/>
      <c r="K38" s="21"/>
    </row>
    <row r="39" spans="1:11" s="19" customFormat="1" ht="56.25" customHeight="1" x14ac:dyDescent="0.25">
      <c r="A39" s="114"/>
      <c r="B39" s="88"/>
      <c r="C39" s="88"/>
      <c r="D39" s="8" t="s">
        <v>30</v>
      </c>
      <c r="E39" s="47">
        <v>0</v>
      </c>
      <c r="F39" s="47">
        <v>0</v>
      </c>
      <c r="G39" s="47">
        <v>0</v>
      </c>
      <c r="H39" s="40">
        <f t="shared" si="5"/>
        <v>0</v>
      </c>
      <c r="I39" s="15">
        <v>0</v>
      </c>
      <c r="J39" s="104"/>
      <c r="K39" s="21"/>
    </row>
    <row r="40" spans="1:11" s="16" customFormat="1" ht="23.25" customHeight="1" x14ac:dyDescent="0.25">
      <c r="A40" s="113" t="s">
        <v>12</v>
      </c>
      <c r="B40" s="149" t="s">
        <v>65</v>
      </c>
      <c r="C40" s="87" t="s">
        <v>4</v>
      </c>
      <c r="D40" s="22" t="s">
        <v>0</v>
      </c>
      <c r="E40" s="46">
        <f t="shared" ref="E40" si="9" xml:space="preserve"> E41+E42+E43+E44</f>
        <v>0</v>
      </c>
      <c r="F40" s="46">
        <f t="shared" ref="F40:G40" si="10" xml:space="preserve"> F41+F42+F43+F44</f>
        <v>0</v>
      </c>
      <c r="G40" s="46">
        <f t="shared" si="10"/>
        <v>0</v>
      </c>
      <c r="H40" s="40">
        <f t="shared" si="5"/>
        <v>0</v>
      </c>
      <c r="I40" s="15">
        <v>0</v>
      </c>
      <c r="J40" s="135" t="s">
        <v>79</v>
      </c>
    </row>
    <row r="41" spans="1:11" s="19" customFormat="1" ht="37.5" customHeight="1" x14ac:dyDescent="0.25">
      <c r="A41" s="113"/>
      <c r="B41" s="149"/>
      <c r="C41" s="87"/>
      <c r="D41" s="17" t="s">
        <v>1</v>
      </c>
      <c r="E41" s="47">
        <v>0</v>
      </c>
      <c r="F41" s="47">
        <v>0</v>
      </c>
      <c r="G41" s="47">
        <v>0</v>
      </c>
      <c r="H41" s="40">
        <f t="shared" si="5"/>
        <v>0</v>
      </c>
      <c r="I41" s="15">
        <v>0</v>
      </c>
      <c r="J41" s="129"/>
      <c r="K41" s="21" t="s">
        <v>23</v>
      </c>
    </row>
    <row r="42" spans="1:11" s="19" customFormat="1" ht="51" customHeight="1" x14ac:dyDescent="0.25">
      <c r="A42" s="113"/>
      <c r="B42" s="149"/>
      <c r="C42" s="87"/>
      <c r="D42" s="17" t="s">
        <v>2</v>
      </c>
      <c r="E42" s="47">
        <v>0</v>
      </c>
      <c r="F42" s="47">
        <v>0</v>
      </c>
      <c r="G42" s="47">
        <v>0</v>
      </c>
      <c r="H42" s="40">
        <f t="shared" si="5"/>
        <v>0</v>
      </c>
      <c r="I42" s="15">
        <v>0</v>
      </c>
      <c r="J42" s="129"/>
      <c r="K42" s="21" t="s">
        <v>23</v>
      </c>
    </row>
    <row r="43" spans="1:11" s="19" customFormat="1" ht="39" customHeight="1" x14ac:dyDescent="0.25">
      <c r="A43" s="113"/>
      <c r="B43" s="149"/>
      <c r="C43" s="87"/>
      <c r="D43" s="17" t="s">
        <v>3</v>
      </c>
      <c r="E43" s="47">
        <v>0</v>
      </c>
      <c r="F43" s="47">
        <v>0</v>
      </c>
      <c r="G43" s="47">
        <v>0</v>
      </c>
      <c r="H43" s="40">
        <f t="shared" si="5"/>
        <v>0</v>
      </c>
      <c r="I43" s="15">
        <v>0</v>
      </c>
      <c r="J43" s="129"/>
    </row>
    <row r="44" spans="1:11" s="19" customFormat="1" ht="38.25" customHeight="1" x14ac:dyDescent="0.25">
      <c r="A44" s="114"/>
      <c r="B44" s="88"/>
      <c r="C44" s="88"/>
      <c r="D44" s="8" t="s">
        <v>30</v>
      </c>
      <c r="E44" s="47">
        <v>0</v>
      </c>
      <c r="F44" s="47">
        <v>0</v>
      </c>
      <c r="G44" s="47">
        <v>0</v>
      </c>
      <c r="H44" s="40">
        <f t="shared" si="5"/>
        <v>0</v>
      </c>
      <c r="I44" s="15">
        <v>0</v>
      </c>
      <c r="J44" s="104"/>
    </row>
    <row r="45" spans="1:11" s="16" customFormat="1" ht="24.75" customHeight="1" x14ac:dyDescent="0.25">
      <c r="A45" s="113" t="s">
        <v>17</v>
      </c>
      <c r="B45" s="149" t="s">
        <v>66</v>
      </c>
      <c r="C45" s="87" t="s">
        <v>34</v>
      </c>
      <c r="D45" s="22" t="s">
        <v>0</v>
      </c>
      <c r="E45" s="46">
        <f t="shared" ref="E45" si="11" xml:space="preserve"> E46+E47+E48+E49</f>
        <v>59364.100000000006</v>
      </c>
      <c r="F45" s="46">
        <f t="shared" ref="F45:G45" si="12" xml:space="preserve"> F46+F47+F48+F49</f>
        <v>59364.100000000006</v>
      </c>
      <c r="G45" s="46">
        <f t="shared" si="12"/>
        <v>9405.7999999999993</v>
      </c>
      <c r="H45" s="40">
        <f t="shared" si="5"/>
        <v>-49958.3</v>
      </c>
      <c r="I45" s="57">
        <f t="shared" ref="I45:I73" si="13">G45/F45*100</f>
        <v>15.844256040266757</v>
      </c>
      <c r="J45" s="141" t="s">
        <v>103</v>
      </c>
    </row>
    <row r="46" spans="1:11" s="19" customFormat="1" ht="40.5" customHeight="1" x14ac:dyDescent="0.25">
      <c r="A46" s="113"/>
      <c r="B46" s="149"/>
      <c r="C46" s="87"/>
      <c r="D46" s="17" t="s">
        <v>1</v>
      </c>
      <c r="E46" s="47">
        <v>0</v>
      </c>
      <c r="F46" s="47">
        <v>0</v>
      </c>
      <c r="G46" s="47">
        <v>0</v>
      </c>
      <c r="H46" s="40">
        <f t="shared" si="5"/>
        <v>0</v>
      </c>
      <c r="I46" s="57">
        <v>0</v>
      </c>
      <c r="J46" s="139"/>
    </row>
    <row r="47" spans="1:11" s="19" customFormat="1" ht="56.25" customHeight="1" x14ac:dyDescent="0.25">
      <c r="A47" s="113"/>
      <c r="B47" s="149"/>
      <c r="C47" s="87"/>
      <c r="D47" s="17" t="s">
        <v>2</v>
      </c>
      <c r="E47" s="47">
        <v>48785.4</v>
      </c>
      <c r="F47" s="20">
        <v>48785.4</v>
      </c>
      <c r="G47" s="20">
        <v>4191.7</v>
      </c>
      <c r="H47" s="40">
        <f t="shared" si="5"/>
        <v>-44593.700000000004</v>
      </c>
      <c r="I47" s="57">
        <v>0</v>
      </c>
      <c r="J47" s="139"/>
    </row>
    <row r="48" spans="1:11" s="19" customFormat="1" ht="53.25" customHeight="1" x14ac:dyDescent="0.25">
      <c r="A48" s="113"/>
      <c r="B48" s="149"/>
      <c r="C48" s="87"/>
      <c r="D48" s="17" t="s">
        <v>3</v>
      </c>
      <c r="E48" s="47">
        <v>10578.7</v>
      </c>
      <c r="F48" s="20">
        <v>10578.7</v>
      </c>
      <c r="G48" s="47">
        <v>5214.1000000000004</v>
      </c>
      <c r="H48" s="40">
        <f t="shared" si="5"/>
        <v>-5364.6</v>
      </c>
      <c r="I48" s="57">
        <f t="shared" si="13"/>
        <v>49.288664958832371</v>
      </c>
      <c r="J48" s="139"/>
    </row>
    <row r="49" spans="1:10" s="19" customFormat="1" ht="46.5" customHeight="1" x14ac:dyDescent="0.25">
      <c r="A49" s="114"/>
      <c r="B49" s="88"/>
      <c r="C49" s="88"/>
      <c r="D49" s="8" t="s">
        <v>30</v>
      </c>
      <c r="E49" s="47">
        <v>0</v>
      </c>
      <c r="F49" s="47">
        <v>0</v>
      </c>
      <c r="G49" s="47">
        <v>0</v>
      </c>
      <c r="H49" s="40">
        <f t="shared" si="5"/>
        <v>0</v>
      </c>
      <c r="I49" s="57">
        <v>0</v>
      </c>
      <c r="J49" s="140"/>
    </row>
    <row r="50" spans="1:10" s="19" customFormat="1" ht="41.25" customHeight="1" x14ac:dyDescent="0.25">
      <c r="A50" s="113" t="s">
        <v>61</v>
      </c>
      <c r="B50" s="159" t="s">
        <v>80</v>
      </c>
      <c r="C50" s="87" t="s">
        <v>34</v>
      </c>
      <c r="D50" s="61" t="s">
        <v>0</v>
      </c>
      <c r="E50" s="46">
        <f t="shared" ref="E50:G50" si="14" xml:space="preserve"> E51+E52+E53+E54</f>
        <v>0</v>
      </c>
      <c r="F50" s="46">
        <f t="shared" si="14"/>
        <v>0</v>
      </c>
      <c r="G50" s="46">
        <f t="shared" si="14"/>
        <v>0</v>
      </c>
      <c r="H50" s="40">
        <f t="shared" ref="H50:H54" si="15">G50-F50</f>
        <v>0</v>
      </c>
      <c r="I50" s="57">
        <v>0</v>
      </c>
      <c r="J50" s="138"/>
    </row>
    <row r="51" spans="1:10" s="19" customFormat="1" ht="41.25" customHeight="1" x14ac:dyDescent="0.25">
      <c r="A51" s="113"/>
      <c r="B51" s="160"/>
      <c r="C51" s="87"/>
      <c r="D51" s="60" t="s">
        <v>1</v>
      </c>
      <c r="E51" s="47">
        <v>0</v>
      </c>
      <c r="F51" s="47">
        <v>0</v>
      </c>
      <c r="G51" s="47">
        <v>0</v>
      </c>
      <c r="H51" s="40">
        <f t="shared" si="15"/>
        <v>0</v>
      </c>
      <c r="I51" s="57">
        <v>0</v>
      </c>
      <c r="J51" s="139"/>
    </row>
    <row r="52" spans="1:10" s="19" customFormat="1" ht="41.25" customHeight="1" x14ac:dyDescent="0.25">
      <c r="A52" s="113"/>
      <c r="B52" s="160"/>
      <c r="C52" s="87"/>
      <c r="D52" s="60" t="s">
        <v>2</v>
      </c>
      <c r="E52" s="47">
        <v>0</v>
      </c>
      <c r="F52" s="20">
        <v>0</v>
      </c>
      <c r="G52" s="47">
        <v>0</v>
      </c>
      <c r="H52" s="40">
        <f t="shared" si="15"/>
        <v>0</v>
      </c>
      <c r="I52" s="57">
        <v>0</v>
      </c>
      <c r="J52" s="139"/>
    </row>
    <row r="53" spans="1:10" s="19" customFormat="1" ht="41.25" customHeight="1" x14ac:dyDescent="0.25">
      <c r="A53" s="113"/>
      <c r="B53" s="160"/>
      <c r="C53" s="87"/>
      <c r="D53" s="60" t="s">
        <v>3</v>
      </c>
      <c r="E53" s="47">
        <v>0</v>
      </c>
      <c r="F53" s="20">
        <v>0</v>
      </c>
      <c r="G53" s="47">
        <v>0</v>
      </c>
      <c r="H53" s="40">
        <f t="shared" si="15"/>
        <v>0</v>
      </c>
      <c r="I53" s="57">
        <v>0</v>
      </c>
      <c r="J53" s="139"/>
    </row>
    <row r="54" spans="1:10" s="19" customFormat="1" ht="40.5" customHeight="1" x14ac:dyDescent="0.25">
      <c r="A54" s="114"/>
      <c r="B54" s="161"/>
      <c r="C54" s="88"/>
      <c r="D54" s="59" t="s">
        <v>30</v>
      </c>
      <c r="E54" s="47">
        <v>0</v>
      </c>
      <c r="F54" s="47">
        <v>0</v>
      </c>
      <c r="G54" s="47">
        <v>0</v>
      </c>
      <c r="H54" s="40">
        <f t="shared" si="15"/>
        <v>0</v>
      </c>
      <c r="I54" s="57">
        <v>0</v>
      </c>
      <c r="J54" s="140"/>
    </row>
    <row r="55" spans="1:10" s="67" customFormat="1" ht="41.25" customHeight="1" x14ac:dyDescent="0.25">
      <c r="A55" s="164" t="s">
        <v>82</v>
      </c>
      <c r="B55" s="166" t="s">
        <v>84</v>
      </c>
      <c r="C55" s="169" t="s">
        <v>86</v>
      </c>
      <c r="D55" s="64" t="s">
        <v>0</v>
      </c>
      <c r="E55" s="46">
        <f t="shared" ref="E55:G55" si="16" xml:space="preserve"> E56+E57+E58+E59</f>
        <v>19524.100000000002</v>
      </c>
      <c r="F55" s="46">
        <f t="shared" si="16"/>
        <v>19524.100000000002</v>
      </c>
      <c r="G55" s="46">
        <f t="shared" si="16"/>
        <v>9577.6</v>
      </c>
      <c r="H55" s="65">
        <f t="shared" si="5"/>
        <v>-9946.5000000000018</v>
      </c>
      <c r="I55" s="66">
        <v>0</v>
      </c>
      <c r="J55" s="179" t="s">
        <v>95</v>
      </c>
    </row>
    <row r="56" spans="1:10" s="67" customFormat="1" ht="41.25" customHeight="1" x14ac:dyDescent="0.25">
      <c r="A56" s="164"/>
      <c r="B56" s="167"/>
      <c r="C56" s="169"/>
      <c r="D56" s="73" t="s">
        <v>1</v>
      </c>
      <c r="E56" s="47">
        <v>0</v>
      </c>
      <c r="F56" s="47">
        <v>0</v>
      </c>
      <c r="G56" s="47">
        <v>0</v>
      </c>
      <c r="H56" s="65">
        <f t="shared" si="5"/>
        <v>0</v>
      </c>
      <c r="I56" s="66">
        <v>0</v>
      </c>
      <c r="J56" s="180"/>
    </row>
    <row r="57" spans="1:10" s="67" customFormat="1" ht="41.25" customHeight="1" x14ac:dyDescent="0.25">
      <c r="A57" s="164"/>
      <c r="B57" s="167"/>
      <c r="C57" s="169"/>
      <c r="D57" s="73" t="s">
        <v>2</v>
      </c>
      <c r="E57" s="47">
        <v>18157.400000000001</v>
      </c>
      <c r="F57" s="47">
        <v>18157.400000000001</v>
      </c>
      <c r="G57" s="47">
        <v>8907.2000000000007</v>
      </c>
      <c r="H57" s="65">
        <f t="shared" si="5"/>
        <v>-9250.2000000000007</v>
      </c>
      <c r="I57" s="66">
        <v>0</v>
      </c>
      <c r="J57" s="180"/>
    </row>
    <row r="58" spans="1:10" s="67" customFormat="1" ht="41.25" customHeight="1" x14ac:dyDescent="0.25">
      <c r="A58" s="164"/>
      <c r="B58" s="167"/>
      <c r="C58" s="169"/>
      <c r="D58" s="73" t="s">
        <v>3</v>
      </c>
      <c r="E58" s="47">
        <v>1366.7</v>
      </c>
      <c r="F58" s="47">
        <v>1366.7</v>
      </c>
      <c r="G58" s="47">
        <v>670.4</v>
      </c>
      <c r="H58" s="65">
        <f t="shared" si="5"/>
        <v>-696.30000000000007</v>
      </c>
      <c r="I58" s="66">
        <v>0</v>
      </c>
      <c r="J58" s="180"/>
    </row>
    <row r="59" spans="1:10" s="67" customFormat="1" ht="40.5" customHeight="1" x14ac:dyDescent="0.25">
      <c r="A59" s="165"/>
      <c r="B59" s="168"/>
      <c r="C59" s="170"/>
      <c r="D59" s="73" t="s">
        <v>30</v>
      </c>
      <c r="E59" s="47">
        <v>0</v>
      </c>
      <c r="F59" s="47">
        <v>0</v>
      </c>
      <c r="G59" s="47">
        <v>0</v>
      </c>
      <c r="H59" s="65">
        <f t="shared" si="5"/>
        <v>0</v>
      </c>
      <c r="I59" s="66">
        <v>0</v>
      </c>
      <c r="J59" s="181"/>
    </row>
    <row r="60" spans="1:10" s="67" customFormat="1" ht="41.25" customHeight="1" x14ac:dyDescent="0.25">
      <c r="A60" s="164" t="s">
        <v>83</v>
      </c>
      <c r="B60" s="166" t="s">
        <v>85</v>
      </c>
      <c r="C60" s="169" t="s">
        <v>86</v>
      </c>
      <c r="D60" s="64" t="s">
        <v>0</v>
      </c>
      <c r="E60" s="46">
        <f t="shared" ref="E60:G60" si="17" xml:space="preserve"> E61+E62+E63+E64</f>
        <v>7455.0470000000005</v>
      </c>
      <c r="F60" s="46">
        <f t="shared" si="17"/>
        <v>7455.0470000000005</v>
      </c>
      <c r="G60" s="46">
        <f t="shared" si="17"/>
        <v>4847.7</v>
      </c>
      <c r="H60" s="65">
        <f t="shared" ref="H60:H64" si="18">G60-F60</f>
        <v>-2607.3470000000007</v>
      </c>
      <c r="I60" s="66">
        <v>0</v>
      </c>
      <c r="J60" s="141" t="s">
        <v>96</v>
      </c>
    </row>
    <row r="61" spans="1:10" s="67" customFormat="1" ht="41.25" customHeight="1" x14ac:dyDescent="0.25">
      <c r="A61" s="164"/>
      <c r="B61" s="167"/>
      <c r="C61" s="169"/>
      <c r="D61" s="68" t="s">
        <v>1</v>
      </c>
      <c r="E61" s="47">
        <v>0</v>
      </c>
      <c r="F61" s="47">
        <v>0</v>
      </c>
      <c r="G61" s="47">
        <v>0</v>
      </c>
      <c r="H61" s="65">
        <f t="shared" si="18"/>
        <v>0</v>
      </c>
      <c r="I61" s="66">
        <v>0</v>
      </c>
      <c r="J61" s="139"/>
    </row>
    <row r="62" spans="1:10" s="67" customFormat="1" ht="41.25" customHeight="1" x14ac:dyDescent="0.25">
      <c r="A62" s="164"/>
      <c r="B62" s="167"/>
      <c r="C62" s="169"/>
      <c r="D62" s="68" t="s">
        <v>2</v>
      </c>
      <c r="E62" s="47">
        <v>6933.1940000000004</v>
      </c>
      <c r="F62" s="47">
        <v>6933.1940000000004</v>
      </c>
      <c r="G62" s="47">
        <v>4508.3999999999996</v>
      </c>
      <c r="H62" s="65">
        <f t="shared" si="18"/>
        <v>-2424.7940000000008</v>
      </c>
      <c r="I62" s="66">
        <v>0</v>
      </c>
      <c r="J62" s="139"/>
    </row>
    <row r="63" spans="1:10" s="67" customFormat="1" ht="41.25" customHeight="1" x14ac:dyDescent="0.25">
      <c r="A63" s="164"/>
      <c r="B63" s="167"/>
      <c r="C63" s="169"/>
      <c r="D63" s="68" t="s">
        <v>3</v>
      </c>
      <c r="E63" s="47">
        <v>521.85299999999995</v>
      </c>
      <c r="F63" s="47">
        <v>521.85299999999995</v>
      </c>
      <c r="G63" s="47">
        <v>339.3</v>
      </c>
      <c r="H63" s="65">
        <f t="shared" si="18"/>
        <v>-182.55299999999994</v>
      </c>
      <c r="I63" s="66">
        <v>0</v>
      </c>
      <c r="J63" s="139"/>
    </row>
    <row r="64" spans="1:10" s="67" customFormat="1" ht="40.5" customHeight="1" x14ac:dyDescent="0.25">
      <c r="A64" s="165"/>
      <c r="B64" s="168"/>
      <c r="C64" s="170"/>
      <c r="D64" s="68" t="s">
        <v>30</v>
      </c>
      <c r="E64" s="47">
        <v>0</v>
      </c>
      <c r="F64" s="47">
        <v>0</v>
      </c>
      <c r="G64" s="47">
        <v>0</v>
      </c>
      <c r="H64" s="65">
        <f t="shared" si="18"/>
        <v>0</v>
      </c>
      <c r="I64" s="66">
        <v>0</v>
      </c>
      <c r="J64" s="140"/>
    </row>
    <row r="65" spans="1:13" s="67" customFormat="1" ht="40.5" customHeight="1" x14ac:dyDescent="0.25">
      <c r="A65" s="164" t="s">
        <v>100</v>
      </c>
      <c r="B65" s="166" t="s">
        <v>101</v>
      </c>
      <c r="C65" s="169" t="s">
        <v>4</v>
      </c>
      <c r="D65" s="64" t="s">
        <v>0</v>
      </c>
      <c r="E65" s="46">
        <f t="shared" ref="E65:G65" si="19" xml:space="preserve"> E66+E67+E68+E69</f>
        <v>0</v>
      </c>
      <c r="F65" s="46">
        <f t="shared" si="19"/>
        <v>0</v>
      </c>
      <c r="G65" s="46">
        <f t="shared" si="19"/>
        <v>0</v>
      </c>
      <c r="H65" s="65">
        <f t="shared" ref="H65:H69" si="20">G65-F65</f>
        <v>0</v>
      </c>
      <c r="I65" s="66">
        <v>0</v>
      </c>
      <c r="J65" s="141"/>
    </row>
    <row r="66" spans="1:13" s="67" customFormat="1" ht="40.5" customHeight="1" x14ac:dyDescent="0.25">
      <c r="A66" s="164"/>
      <c r="B66" s="167"/>
      <c r="C66" s="169"/>
      <c r="D66" s="78" t="s">
        <v>1</v>
      </c>
      <c r="E66" s="47">
        <v>0</v>
      </c>
      <c r="F66" s="47">
        <v>0</v>
      </c>
      <c r="G66" s="47">
        <v>0</v>
      </c>
      <c r="H66" s="65">
        <f t="shared" si="20"/>
        <v>0</v>
      </c>
      <c r="I66" s="66">
        <v>0</v>
      </c>
      <c r="J66" s="139"/>
    </row>
    <row r="67" spans="1:13" s="67" customFormat="1" ht="40.5" customHeight="1" x14ac:dyDescent="0.25">
      <c r="A67" s="164"/>
      <c r="B67" s="167"/>
      <c r="C67" s="169"/>
      <c r="D67" s="78" t="s">
        <v>2</v>
      </c>
      <c r="E67" s="47">
        <v>0</v>
      </c>
      <c r="F67" s="47">
        <v>0</v>
      </c>
      <c r="G67" s="47">
        <v>0</v>
      </c>
      <c r="H67" s="65">
        <f t="shared" si="20"/>
        <v>0</v>
      </c>
      <c r="I67" s="66">
        <v>0</v>
      </c>
      <c r="J67" s="139"/>
    </row>
    <row r="68" spans="1:13" s="67" customFormat="1" ht="40.5" customHeight="1" x14ac:dyDescent="0.25">
      <c r="A68" s="164"/>
      <c r="B68" s="167"/>
      <c r="C68" s="169"/>
      <c r="D68" s="78" t="s">
        <v>3</v>
      </c>
      <c r="E68" s="47">
        <v>0</v>
      </c>
      <c r="F68" s="47">
        <v>0</v>
      </c>
      <c r="G68" s="47">
        <v>0</v>
      </c>
      <c r="H68" s="65">
        <f t="shared" si="20"/>
        <v>0</v>
      </c>
      <c r="I68" s="66">
        <v>0</v>
      </c>
      <c r="J68" s="139"/>
    </row>
    <row r="69" spans="1:13" s="67" customFormat="1" ht="40.5" customHeight="1" x14ac:dyDescent="0.25">
      <c r="A69" s="165"/>
      <c r="B69" s="168"/>
      <c r="C69" s="170"/>
      <c r="D69" s="78" t="s">
        <v>30</v>
      </c>
      <c r="E69" s="47">
        <v>0</v>
      </c>
      <c r="F69" s="47">
        <v>0</v>
      </c>
      <c r="G69" s="47">
        <v>0</v>
      </c>
      <c r="H69" s="65">
        <f t="shared" si="20"/>
        <v>0</v>
      </c>
      <c r="I69" s="66">
        <v>0</v>
      </c>
      <c r="J69" s="140"/>
    </row>
    <row r="70" spans="1:13" s="16" customFormat="1" ht="37.5" customHeight="1" x14ac:dyDescent="0.25">
      <c r="A70" s="150" t="s">
        <v>25</v>
      </c>
      <c r="B70" s="151"/>
      <c r="C70" s="152"/>
      <c r="D70" s="79" t="s">
        <v>0</v>
      </c>
      <c r="E70" s="46">
        <f>E45+E40+E35+E60+E55</f>
        <v>86343.247000000018</v>
      </c>
      <c r="F70" s="14">
        <f>F35+F40+F45+F50+F55+F60</f>
        <v>86343.247000000018</v>
      </c>
      <c r="G70" s="46">
        <f t="shared" ref="G70:H70" si="21">G45+G40+G35+G60+G55+G60</f>
        <v>28678.799999999999</v>
      </c>
      <c r="H70" s="14">
        <f t="shared" si="21"/>
        <v>-65119.494000000006</v>
      </c>
      <c r="I70" s="15">
        <f t="shared" si="13"/>
        <v>33.214873190951451</v>
      </c>
      <c r="J70" s="89"/>
      <c r="L70" s="23"/>
    </row>
    <row r="71" spans="1:13" s="19" customFormat="1" ht="37.5" customHeight="1" x14ac:dyDescent="0.25">
      <c r="A71" s="153"/>
      <c r="B71" s="154"/>
      <c r="C71" s="155"/>
      <c r="D71" s="77" t="s">
        <v>1</v>
      </c>
      <c r="E71" s="47">
        <f>E46+E41+E36+E66</f>
        <v>0</v>
      </c>
      <c r="F71" s="47">
        <f>F46+F41+F36+F66</f>
        <v>0</v>
      </c>
      <c r="G71" s="47">
        <f>G46+G41+G36+G66</f>
        <v>0</v>
      </c>
      <c r="H71" s="18">
        <f>H46+H41+H36</f>
        <v>0</v>
      </c>
      <c r="I71" s="15">
        <v>0</v>
      </c>
      <c r="J71" s="143"/>
      <c r="L71" s="21" t="s">
        <v>23</v>
      </c>
    </row>
    <row r="72" spans="1:13" s="19" customFormat="1" ht="51" customHeight="1" x14ac:dyDescent="0.25">
      <c r="A72" s="153"/>
      <c r="B72" s="154"/>
      <c r="C72" s="155"/>
      <c r="D72" s="77" t="s">
        <v>2</v>
      </c>
      <c r="E72" s="47">
        <f>E37+E42+E47+E52+E57+E62+E67</f>
        <v>73875.994000000006</v>
      </c>
      <c r="F72" s="18">
        <f>F37+F42+F47+F52+F57+F62+F67</f>
        <v>73875.994000000006</v>
      </c>
      <c r="G72" s="47">
        <f>G37+G42+G47+G52+G57+G62+G66</f>
        <v>17607.300000000003</v>
      </c>
      <c r="H72" s="18">
        <f t="shared" ref="H72" si="22">H47+H42+H37+H62+H57+H62</f>
        <v>-58693.488000000005</v>
      </c>
      <c r="I72" s="15">
        <f t="shared" si="13"/>
        <v>23.833587944684712</v>
      </c>
      <c r="J72" s="143"/>
      <c r="M72" s="82"/>
    </row>
    <row r="73" spans="1:13" s="19" customFormat="1" ht="35.25" customHeight="1" x14ac:dyDescent="0.25">
      <c r="A73" s="153"/>
      <c r="B73" s="154"/>
      <c r="C73" s="155"/>
      <c r="D73" s="77" t="s">
        <v>3</v>
      </c>
      <c r="E73" s="47">
        <f>E38+E43+E48+E53+E58+E63+E68</f>
        <v>12467.253000000001</v>
      </c>
      <c r="F73" s="47">
        <f>F38+F43+F48+F53+F58+F63+F68</f>
        <v>12467.253000000001</v>
      </c>
      <c r="G73" s="47">
        <f>G38+G43+G48+G53+G58+G63+G68</f>
        <v>6223.8</v>
      </c>
      <c r="H73" s="47">
        <f>H38+H43+H48+H53+H58+H63+H68</f>
        <v>-6243.4530000000004</v>
      </c>
      <c r="I73" s="15">
        <f t="shared" si="13"/>
        <v>49.921181514484388</v>
      </c>
      <c r="J73" s="143"/>
    </row>
    <row r="74" spans="1:13" s="19" customFormat="1" ht="40.5" customHeight="1" x14ac:dyDescent="0.25">
      <c r="A74" s="156"/>
      <c r="B74" s="157"/>
      <c r="C74" s="158"/>
      <c r="D74" s="77" t="s">
        <v>30</v>
      </c>
      <c r="E74" s="47">
        <f>E49+E44+E39</f>
        <v>0</v>
      </c>
      <c r="F74" s="47">
        <f>F49+F44+F39</f>
        <v>0</v>
      </c>
      <c r="G74" s="47">
        <f>G49+G44+G39</f>
        <v>0</v>
      </c>
      <c r="H74" s="18">
        <f>H49+H44+H39</f>
        <v>0</v>
      </c>
      <c r="I74" s="15">
        <v>0</v>
      </c>
      <c r="J74" s="144"/>
    </row>
    <row r="75" spans="1:13" s="19" customFormat="1" ht="40.5" customHeight="1" x14ac:dyDescent="0.25">
      <c r="A75" s="145" t="s">
        <v>64</v>
      </c>
      <c r="B75" s="145"/>
      <c r="C75" s="145"/>
      <c r="D75" s="145"/>
      <c r="E75" s="145"/>
      <c r="F75" s="145"/>
      <c r="G75" s="145"/>
      <c r="H75" s="145"/>
      <c r="I75" s="145"/>
      <c r="J75" s="145"/>
    </row>
    <row r="76" spans="1:13" s="16" customFormat="1" ht="31.5" customHeight="1" x14ac:dyDescent="0.25">
      <c r="A76" s="85" t="s">
        <v>13</v>
      </c>
      <c r="B76" s="83" t="s">
        <v>26</v>
      </c>
      <c r="C76" s="83" t="s">
        <v>34</v>
      </c>
      <c r="D76" s="7" t="s">
        <v>0</v>
      </c>
      <c r="E76" s="46">
        <f>E77+E78+E79</f>
        <v>629.70000000000005</v>
      </c>
      <c r="F76" s="46">
        <f>F77+F78+F79</f>
        <v>629.70000000000005</v>
      </c>
      <c r="G76" s="46">
        <f t="shared" ref="G76" si="23">G77+G78+G79</f>
        <v>0</v>
      </c>
      <c r="H76" s="40">
        <f t="shared" ref="H76:H80" si="24">G76-F76</f>
        <v>-629.70000000000005</v>
      </c>
      <c r="I76" s="15">
        <f t="shared" ref="I76:I78" si="25">G76/F76*100</f>
        <v>0</v>
      </c>
      <c r="J76" s="142" t="s">
        <v>98</v>
      </c>
    </row>
    <row r="77" spans="1:13" s="19" customFormat="1" ht="34.5" customHeight="1" x14ac:dyDescent="0.25">
      <c r="A77" s="85"/>
      <c r="B77" s="83"/>
      <c r="C77" s="83"/>
      <c r="D77" s="8" t="s">
        <v>1</v>
      </c>
      <c r="E77" s="47">
        <v>0</v>
      </c>
      <c r="F77" s="47">
        <v>0</v>
      </c>
      <c r="G77" s="47">
        <v>0</v>
      </c>
      <c r="H77" s="40">
        <f t="shared" si="24"/>
        <v>0</v>
      </c>
      <c r="I77" s="15">
        <v>0</v>
      </c>
      <c r="J77" s="90"/>
    </row>
    <row r="78" spans="1:13" s="19" customFormat="1" ht="50.25" customHeight="1" x14ac:dyDescent="0.25">
      <c r="A78" s="85"/>
      <c r="B78" s="83"/>
      <c r="C78" s="83"/>
      <c r="D78" s="8" t="s">
        <v>2</v>
      </c>
      <c r="E78" s="47">
        <v>629.70000000000005</v>
      </c>
      <c r="F78" s="47">
        <v>629.70000000000005</v>
      </c>
      <c r="G78" s="47">
        <v>0</v>
      </c>
      <c r="H78" s="40">
        <f t="shared" si="24"/>
        <v>-629.70000000000005</v>
      </c>
      <c r="I78" s="15">
        <f t="shared" si="25"/>
        <v>0</v>
      </c>
      <c r="J78" s="90"/>
    </row>
    <row r="79" spans="1:13" s="19" customFormat="1" ht="29.25" customHeight="1" x14ac:dyDescent="0.25">
      <c r="A79" s="85"/>
      <c r="B79" s="83"/>
      <c r="C79" s="83"/>
      <c r="D79" s="8" t="s">
        <v>3</v>
      </c>
      <c r="E79" s="47">
        <v>0</v>
      </c>
      <c r="F79" s="47">
        <v>0</v>
      </c>
      <c r="G79" s="47">
        <v>0</v>
      </c>
      <c r="H79" s="40">
        <f t="shared" si="24"/>
        <v>0</v>
      </c>
      <c r="I79" s="15">
        <v>0</v>
      </c>
      <c r="J79" s="90"/>
    </row>
    <row r="80" spans="1:13" s="19" customFormat="1" ht="33.75" customHeight="1" x14ac:dyDescent="0.25">
      <c r="A80" s="86"/>
      <c r="B80" s="84"/>
      <c r="C80" s="84"/>
      <c r="D80" s="8" t="s">
        <v>30</v>
      </c>
      <c r="E80" s="47">
        <v>0</v>
      </c>
      <c r="F80" s="47">
        <v>0</v>
      </c>
      <c r="G80" s="47">
        <v>0</v>
      </c>
      <c r="H80" s="40">
        <f t="shared" si="24"/>
        <v>0</v>
      </c>
      <c r="I80" s="15">
        <v>0</v>
      </c>
      <c r="J80" s="91"/>
    </row>
    <row r="81" spans="1:10" s="16" customFormat="1" ht="33" customHeight="1" x14ac:dyDescent="0.25">
      <c r="A81" s="85" t="s">
        <v>14</v>
      </c>
      <c r="B81" s="83" t="s">
        <v>62</v>
      </c>
      <c r="C81" s="83" t="s">
        <v>34</v>
      </c>
      <c r="D81" s="7" t="s">
        <v>0</v>
      </c>
      <c r="E81" s="46">
        <f t="shared" ref="E81" si="26">SUM(E82:E85)</f>
        <v>11298.5838</v>
      </c>
      <c r="F81" s="46">
        <f t="shared" ref="F81:G81" si="27">SUM(F82:F85)</f>
        <v>11298.5838</v>
      </c>
      <c r="G81" s="46">
        <f t="shared" si="27"/>
        <v>6971.4000000000005</v>
      </c>
      <c r="H81" s="40">
        <f t="shared" ref="H81:H85" si="28">G81-F81</f>
        <v>-4327.1837999999998</v>
      </c>
      <c r="I81" s="15">
        <v>0</v>
      </c>
      <c r="J81" s="142" t="s">
        <v>104</v>
      </c>
    </row>
    <row r="82" spans="1:10" s="16" customFormat="1" ht="42.75" customHeight="1" x14ac:dyDescent="0.25">
      <c r="A82" s="85"/>
      <c r="B82" s="83"/>
      <c r="C82" s="83"/>
      <c r="D82" s="8" t="s">
        <v>18</v>
      </c>
      <c r="E82" s="20">
        <v>538.28687000000002</v>
      </c>
      <c r="F82" s="20">
        <v>538.28687000000002</v>
      </c>
      <c r="G82" s="47">
        <v>332.1</v>
      </c>
      <c r="H82" s="40">
        <f t="shared" si="28"/>
        <v>-206.18687</v>
      </c>
      <c r="I82" s="15">
        <v>0</v>
      </c>
      <c r="J82" s="90"/>
    </row>
    <row r="83" spans="1:10" s="19" customFormat="1" ht="40.5" customHeight="1" x14ac:dyDescent="0.25">
      <c r="A83" s="85"/>
      <c r="B83" s="83"/>
      <c r="C83" s="83"/>
      <c r="D83" s="8" t="s">
        <v>2</v>
      </c>
      <c r="E83" s="20">
        <v>10195.36774</v>
      </c>
      <c r="F83" s="20">
        <v>10195.36774</v>
      </c>
      <c r="G83" s="20">
        <v>6290.7</v>
      </c>
      <c r="H83" s="40">
        <f t="shared" si="28"/>
        <v>-3904.6677399999999</v>
      </c>
      <c r="I83" s="15">
        <v>0</v>
      </c>
      <c r="J83" s="90"/>
    </row>
    <row r="84" spans="1:10" s="19" customFormat="1" ht="38.25" customHeight="1" x14ac:dyDescent="0.25">
      <c r="A84" s="85"/>
      <c r="B84" s="83"/>
      <c r="C84" s="83"/>
      <c r="D84" s="8" t="s">
        <v>3</v>
      </c>
      <c r="E84" s="20">
        <v>564.92918999999995</v>
      </c>
      <c r="F84" s="20">
        <v>564.92918999999995</v>
      </c>
      <c r="G84" s="47">
        <v>348.6</v>
      </c>
      <c r="H84" s="40">
        <f t="shared" si="28"/>
        <v>-216.32918999999993</v>
      </c>
      <c r="I84" s="15">
        <v>0</v>
      </c>
      <c r="J84" s="90"/>
    </row>
    <row r="85" spans="1:10" s="19" customFormat="1" ht="57" customHeight="1" x14ac:dyDescent="0.25">
      <c r="A85" s="86"/>
      <c r="B85" s="84"/>
      <c r="C85" s="84"/>
      <c r="D85" s="8" t="s">
        <v>30</v>
      </c>
      <c r="E85" s="47">
        <v>0</v>
      </c>
      <c r="F85" s="47">
        <v>0</v>
      </c>
      <c r="G85" s="47">
        <v>0</v>
      </c>
      <c r="H85" s="40">
        <f t="shared" si="28"/>
        <v>0</v>
      </c>
      <c r="I85" s="15">
        <v>0</v>
      </c>
      <c r="J85" s="91"/>
    </row>
    <row r="86" spans="1:10" s="16" customFormat="1" ht="33" customHeight="1" x14ac:dyDescent="0.25">
      <c r="A86" s="85" t="s">
        <v>21</v>
      </c>
      <c r="B86" s="83" t="s">
        <v>63</v>
      </c>
      <c r="C86" s="83" t="s">
        <v>35</v>
      </c>
      <c r="D86" s="7" t="s">
        <v>0</v>
      </c>
      <c r="E86" s="46">
        <f>E87+E88+E89</f>
        <v>38390.1</v>
      </c>
      <c r="F86" s="14">
        <f>F87+F88+F89</f>
        <v>25590.1</v>
      </c>
      <c r="G86" s="46">
        <f t="shared" ref="G86" si="29">G87+G88+G89</f>
        <v>15355.3</v>
      </c>
      <c r="H86" s="40">
        <f t="shared" ref="H86:H95" si="30">G86-F86</f>
        <v>-10234.799999999999</v>
      </c>
      <c r="I86" s="15">
        <f t="shared" ref="I86:I88" si="31">G86/F86*100</f>
        <v>60.004845623893623</v>
      </c>
      <c r="J86" s="142" t="s">
        <v>99</v>
      </c>
    </row>
    <row r="87" spans="1:10" s="19" customFormat="1" ht="36.75" customHeight="1" x14ac:dyDescent="0.25">
      <c r="A87" s="85"/>
      <c r="B87" s="83"/>
      <c r="C87" s="83"/>
      <c r="D87" s="8" t="s">
        <v>1</v>
      </c>
      <c r="E87" s="72">
        <v>5760</v>
      </c>
      <c r="F87" s="72">
        <v>0</v>
      </c>
      <c r="G87" s="47">
        <v>0</v>
      </c>
      <c r="H87" s="40">
        <f t="shared" si="30"/>
        <v>0</v>
      </c>
      <c r="I87" s="15" t="e">
        <f t="shared" si="31"/>
        <v>#DIV/0!</v>
      </c>
      <c r="J87" s="90"/>
    </row>
    <row r="88" spans="1:10" s="19" customFormat="1" ht="53.25" customHeight="1" x14ac:dyDescent="0.25">
      <c r="A88" s="85"/>
      <c r="B88" s="83"/>
      <c r="C88" s="83"/>
      <c r="D88" s="8" t="s">
        <v>2</v>
      </c>
      <c r="E88" s="47">
        <v>32630.1</v>
      </c>
      <c r="F88" s="47">
        <v>25590.1</v>
      </c>
      <c r="G88" s="47">
        <v>15355.3</v>
      </c>
      <c r="H88" s="40">
        <f t="shared" si="30"/>
        <v>-10234.799999999999</v>
      </c>
      <c r="I88" s="15">
        <f t="shared" si="31"/>
        <v>60.004845623893623</v>
      </c>
      <c r="J88" s="90"/>
    </row>
    <row r="89" spans="1:10" s="19" customFormat="1" ht="36" customHeight="1" x14ac:dyDescent="0.25">
      <c r="A89" s="85"/>
      <c r="B89" s="83"/>
      <c r="C89" s="83"/>
      <c r="D89" s="8" t="s">
        <v>3</v>
      </c>
      <c r="E89" s="47">
        <v>0</v>
      </c>
      <c r="F89" s="47">
        <v>0</v>
      </c>
      <c r="G89" s="47">
        <v>0</v>
      </c>
      <c r="H89" s="40">
        <f t="shared" si="30"/>
        <v>0</v>
      </c>
      <c r="I89" s="15">
        <v>0</v>
      </c>
      <c r="J89" s="90"/>
    </row>
    <row r="90" spans="1:10" s="19" customFormat="1" ht="41.25" customHeight="1" x14ac:dyDescent="0.25">
      <c r="A90" s="86"/>
      <c r="B90" s="84"/>
      <c r="C90" s="84"/>
      <c r="D90" s="8" t="s">
        <v>30</v>
      </c>
      <c r="E90" s="47">
        <v>0</v>
      </c>
      <c r="F90" s="47">
        <v>0</v>
      </c>
      <c r="G90" s="47">
        <v>0</v>
      </c>
      <c r="H90" s="40">
        <f t="shared" si="30"/>
        <v>0</v>
      </c>
      <c r="I90" s="15">
        <v>0</v>
      </c>
      <c r="J90" s="91"/>
    </row>
    <row r="91" spans="1:10" s="19" customFormat="1" ht="38.25" customHeight="1" x14ac:dyDescent="0.25">
      <c r="A91" s="85" t="s">
        <v>15</v>
      </c>
      <c r="B91" s="171" t="s">
        <v>89</v>
      </c>
      <c r="C91" s="83" t="s">
        <v>4</v>
      </c>
      <c r="D91" s="59" t="s">
        <v>0</v>
      </c>
      <c r="E91" s="46">
        <f>E92+E93+E94</f>
        <v>1064.9000000000001</v>
      </c>
      <c r="F91" s="46">
        <f>F92+F93+F94</f>
        <v>1064.9000000000001</v>
      </c>
      <c r="G91" s="46">
        <f t="shared" ref="G91" si="32">G92+G93+G94</f>
        <v>638</v>
      </c>
      <c r="H91" s="40">
        <f t="shared" si="30"/>
        <v>-426.90000000000009</v>
      </c>
      <c r="I91" s="15">
        <f t="shared" ref="I91" si="33">G91/F91*100</f>
        <v>59.91172880082636</v>
      </c>
      <c r="J91" s="146" t="s">
        <v>105</v>
      </c>
    </row>
    <row r="92" spans="1:10" s="19" customFormat="1" ht="39" customHeight="1" x14ac:dyDescent="0.25">
      <c r="A92" s="85"/>
      <c r="B92" s="172"/>
      <c r="C92" s="83"/>
      <c r="D92" s="59" t="s">
        <v>1</v>
      </c>
      <c r="E92" s="47">
        <v>0</v>
      </c>
      <c r="F92" s="47">
        <v>0</v>
      </c>
      <c r="G92" s="47">
        <v>0</v>
      </c>
      <c r="H92" s="40">
        <f t="shared" si="30"/>
        <v>0</v>
      </c>
      <c r="I92" s="15">
        <v>0</v>
      </c>
      <c r="J92" s="147"/>
    </row>
    <row r="93" spans="1:10" s="19" customFormat="1" ht="50.25" customHeight="1" x14ac:dyDescent="0.25">
      <c r="A93" s="85"/>
      <c r="B93" s="172"/>
      <c r="C93" s="83"/>
      <c r="D93" s="59" t="s">
        <v>2</v>
      </c>
      <c r="E93" s="47">
        <v>0</v>
      </c>
      <c r="F93" s="47">
        <v>0</v>
      </c>
      <c r="G93" s="47">
        <v>0</v>
      </c>
      <c r="H93" s="40">
        <f t="shared" si="30"/>
        <v>0</v>
      </c>
      <c r="I93" s="15">
        <v>0</v>
      </c>
      <c r="J93" s="147"/>
    </row>
    <row r="94" spans="1:10" s="19" customFormat="1" ht="34.5" customHeight="1" x14ac:dyDescent="0.25">
      <c r="A94" s="85"/>
      <c r="B94" s="172"/>
      <c r="C94" s="83"/>
      <c r="D94" s="59" t="s">
        <v>3</v>
      </c>
      <c r="E94" s="47">
        <v>1064.9000000000001</v>
      </c>
      <c r="F94" s="47">
        <v>1064.9000000000001</v>
      </c>
      <c r="G94" s="47">
        <v>638</v>
      </c>
      <c r="H94" s="40">
        <f t="shared" si="30"/>
        <v>-426.90000000000009</v>
      </c>
      <c r="I94" s="15">
        <f t="shared" ref="I94" si="34">G94/F94*100</f>
        <v>59.91172880082636</v>
      </c>
      <c r="J94" s="147"/>
    </row>
    <row r="95" spans="1:10" s="19" customFormat="1" ht="45.75" customHeight="1" x14ac:dyDescent="0.25">
      <c r="A95" s="86"/>
      <c r="B95" s="173"/>
      <c r="C95" s="84"/>
      <c r="D95" s="59" t="s">
        <v>30</v>
      </c>
      <c r="E95" s="47">
        <v>0</v>
      </c>
      <c r="F95" s="47">
        <v>0</v>
      </c>
      <c r="G95" s="47">
        <v>0</v>
      </c>
      <c r="H95" s="40">
        <f t="shared" si="30"/>
        <v>0</v>
      </c>
      <c r="I95" s="15">
        <v>0</v>
      </c>
      <c r="J95" s="148"/>
    </row>
    <row r="96" spans="1:10" s="19" customFormat="1" ht="38.25" customHeight="1" x14ac:dyDescent="0.25">
      <c r="A96" s="85" t="s">
        <v>15</v>
      </c>
      <c r="B96" s="174"/>
      <c r="C96" s="162" t="s">
        <v>86</v>
      </c>
      <c r="D96" s="73" t="s">
        <v>0</v>
      </c>
      <c r="E96" s="46">
        <f>E97+E98+E99</f>
        <v>2435.1</v>
      </c>
      <c r="F96" s="46">
        <f>F97+F98+F99</f>
        <v>2435.1</v>
      </c>
      <c r="G96" s="46">
        <f t="shared" ref="G96" si="35">G97+G98+G99</f>
        <v>0</v>
      </c>
      <c r="H96" s="65">
        <f t="shared" ref="H96:H100" si="36">G96-F96</f>
        <v>-2435.1</v>
      </c>
      <c r="I96" s="74">
        <f t="shared" ref="I96:I99" si="37">G96/F96*100</f>
        <v>0</v>
      </c>
      <c r="J96" s="146" t="s">
        <v>87</v>
      </c>
    </row>
    <row r="97" spans="1:14" s="19" customFormat="1" ht="39" customHeight="1" x14ac:dyDescent="0.25">
      <c r="A97" s="85"/>
      <c r="B97" s="174"/>
      <c r="C97" s="162"/>
      <c r="D97" s="73" t="s">
        <v>1</v>
      </c>
      <c r="E97" s="47">
        <v>0</v>
      </c>
      <c r="F97" s="47">
        <v>0</v>
      </c>
      <c r="G97" s="47">
        <v>0</v>
      </c>
      <c r="H97" s="65">
        <f t="shared" si="36"/>
        <v>0</v>
      </c>
      <c r="I97" s="74">
        <v>0</v>
      </c>
      <c r="J97" s="147"/>
    </row>
    <row r="98" spans="1:14" s="19" customFormat="1" ht="50.25" customHeight="1" x14ac:dyDescent="0.25">
      <c r="A98" s="85"/>
      <c r="B98" s="174"/>
      <c r="C98" s="162"/>
      <c r="D98" s="73" t="s">
        <v>2</v>
      </c>
      <c r="E98" s="47">
        <v>0</v>
      </c>
      <c r="F98" s="47">
        <v>0</v>
      </c>
      <c r="G98" s="47">
        <v>0</v>
      </c>
      <c r="H98" s="65">
        <f t="shared" si="36"/>
        <v>0</v>
      </c>
      <c r="I98" s="74">
        <v>0</v>
      </c>
      <c r="J98" s="147"/>
    </row>
    <row r="99" spans="1:14" s="19" customFormat="1" ht="34.5" customHeight="1" x14ac:dyDescent="0.25">
      <c r="A99" s="85"/>
      <c r="B99" s="174"/>
      <c r="C99" s="162"/>
      <c r="D99" s="73" t="s">
        <v>3</v>
      </c>
      <c r="E99" s="47">
        <v>2435.1</v>
      </c>
      <c r="F99" s="47">
        <v>2435.1</v>
      </c>
      <c r="G99" s="47">
        <v>0</v>
      </c>
      <c r="H99" s="65">
        <f t="shared" si="36"/>
        <v>-2435.1</v>
      </c>
      <c r="I99" s="74">
        <f t="shared" si="37"/>
        <v>0</v>
      </c>
      <c r="J99" s="147"/>
    </row>
    <row r="100" spans="1:14" s="19" customFormat="1" ht="45.75" customHeight="1" x14ac:dyDescent="0.25">
      <c r="A100" s="86"/>
      <c r="B100" s="175"/>
      <c r="C100" s="163"/>
      <c r="D100" s="73" t="s">
        <v>30</v>
      </c>
      <c r="E100" s="47">
        <v>0</v>
      </c>
      <c r="F100" s="47">
        <v>0</v>
      </c>
      <c r="G100" s="47">
        <v>0</v>
      </c>
      <c r="H100" s="65">
        <f t="shared" si="36"/>
        <v>0</v>
      </c>
      <c r="I100" s="74">
        <v>0</v>
      </c>
      <c r="J100" s="148"/>
    </row>
    <row r="101" spans="1:14" s="19" customFormat="1" ht="27.75" customHeight="1" x14ac:dyDescent="0.25">
      <c r="A101" s="85" t="s">
        <v>16</v>
      </c>
      <c r="B101" s="83" t="s">
        <v>27</v>
      </c>
      <c r="C101" s="83" t="s">
        <v>33</v>
      </c>
      <c r="D101" s="8" t="s">
        <v>0</v>
      </c>
      <c r="E101" s="46">
        <f t="shared" ref="E101" si="38">SUM(E103+E105)</f>
        <v>11.4</v>
      </c>
      <c r="F101" s="46">
        <f t="shared" ref="F101:G101" si="39">SUM(F103+F105)</f>
        <v>11.4</v>
      </c>
      <c r="G101" s="46">
        <f t="shared" si="39"/>
        <v>0</v>
      </c>
      <c r="H101" s="40">
        <f t="shared" ref="H101:H105" si="40">G101-F101</f>
        <v>-11.4</v>
      </c>
      <c r="I101" s="15">
        <f t="shared" ref="I101:I103" si="41">G101/F101*100</f>
        <v>0</v>
      </c>
      <c r="J101" s="142" t="s">
        <v>88</v>
      </c>
    </row>
    <row r="102" spans="1:14" s="19" customFormat="1" ht="42" customHeight="1" x14ac:dyDescent="0.25">
      <c r="A102" s="85"/>
      <c r="B102" s="83"/>
      <c r="C102" s="83"/>
      <c r="D102" s="8" t="s">
        <v>1</v>
      </c>
      <c r="E102" s="47">
        <v>0</v>
      </c>
      <c r="F102" s="47">
        <v>0</v>
      </c>
      <c r="G102" s="47">
        <v>0</v>
      </c>
      <c r="H102" s="40">
        <f t="shared" si="40"/>
        <v>0</v>
      </c>
      <c r="I102" s="15">
        <v>0</v>
      </c>
      <c r="J102" s="90"/>
    </row>
    <row r="103" spans="1:14" s="19" customFormat="1" ht="47.25" customHeight="1" x14ac:dyDescent="0.25">
      <c r="A103" s="85"/>
      <c r="B103" s="83"/>
      <c r="C103" s="83"/>
      <c r="D103" s="8" t="s">
        <v>2</v>
      </c>
      <c r="E103" s="47">
        <v>11.4</v>
      </c>
      <c r="F103" s="47">
        <v>11.4</v>
      </c>
      <c r="G103" s="47">
        <v>0</v>
      </c>
      <c r="H103" s="40">
        <f t="shared" si="40"/>
        <v>-11.4</v>
      </c>
      <c r="I103" s="15">
        <f t="shared" si="41"/>
        <v>0</v>
      </c>
      <c r="J103" s="90"/>
    </row>
    <row r="104" spans="1:14" s="19" customFormat="1" ht="33.75" customHeight="1" x14ac:dyDescent="0.25">
      <c r="A104" s="85"/>
      <c r="B104" s="83"/>
      <c r="C104" s="83"/>
      <c r="D104" s="8" t="s">
        <v>3</v>
      </c>
      <c r="E104" s="47">
        <v>0</v>
      </c>
      <c r="F104" s="47">
        <v>0</v>
      </c>
      <c r="G104" s="47">
        <v>0</v>
      </c>
      <c r="H104" s="40">
        <f t="shared" si="40"/>
        <v>0</v>
      </c>
      <c r="I104" s="15">
        <v>0</v>
      </c>
      <c r="J104" s="90"/>
    </row>
    <row r="105" spans="1:14" s="19" customFormat="1" ht="40.5" customHeight="1" x14ac:dyDescent="0.25">
      <c r="A105" s="86"/>
      <c r="B105" s="84"/>
      <c r="C105" s="84"/>
      <c r="D105" s="8" t="s">
        <v>30</v>
      </c>
      <c r="E105" s="47">
        <v>0</v>
      </c>
      <c r="F105" s="47">
        <v>0</v>
      </c>
      <c r="G105" s="47">
        <v>0</v>
      </c>
      <c r="H105" s="40">
        <f t="shared" si="40"/>
        <v>0</v>
      </c>
      <c r="I105" s="15">
        <v>0</v>
      </c>
      <c r="J105" s="91"/>
    </row>
    <row r="106" spans="1:14" s="16" customFormat="1" ht="40.5" customHeight="1" x14ac:dyDescent="0.25">
      <c r="A106" s="191" t="s">
        <v>31</v>
      </c>
      <c r="B106" s="192"/>
      <c r="C106" s="192"/>
      <c r="D106" s="7" t="s">
        <v>0</v>
      </c>
      <c r="E106" s="46">
        <f>SUM(E107:E110)</f>
        <v>53829.783799999997</v>
      </c>
      <c r="F106" s="46">
        <f t="shared" ref="F106:G106" si="42">F101+F96+F86+F81+F76</f>
        <v>39964.883799999996</v>
      </c>
      <c r="G106" s="46">
        <f t="shared" si="42"/>
        <v>22326.7</v>
      </c>
      <c r="H106" s="40">
        <f t="shared" ref="H106:H121" si="43">G106-F106</f>
        <v>-17638.183799999995</v>
      </c>
      <c r="I106" s="15">
        <f t="shared" ref="I106:I120" si="44">G106/F106*100</f>
        <v>55.865794860637131</v>
      </c>
      <c r="J106" s="89"/>
    </row>
    <row r="107" spans="1:14" s="19" customFormat="1" ht="50.25" customHeight="1" x14ac:dyDescent="0.25">
      <c r="A107" s="192"/>
      <c r="B107" s="192"/>
      <c r="C107" s="192"/>
      <c r="D107" s="8" t="s">
        <v>1</v>
      </c>
      <c r="E107" s="47">
        <f t="shared" ref="E107:G109" si="45">E77+E82+E87+E92+E97+E102</f>
        <v>6298.2868699999999</v>
      </c>
      <c r="F107" s="18">
        <f t="shared" si="45"/>
        <v>538.28687000000002</v>
      </c>
      <c r="G107" s="18">
        <f t="shared" si="45"/>
        <v>332.1</v>
      </c>
      <c r="H107" s="18">
        <f t="shared" ref="H107" si="46">H77+H82+H87+H92+H97+H102</f>
        <v>-206.18687</v>
      </c>
      <c r="I107" s="15">
        <f t="shared" si="44"/>
        <v>61.695727410181867</v>
      </c>
      <c r="J107" s="90"/>
    </row>
    <row r="108" spans="1:14" s="19" customFormat="1" ht="63.75" customHeight="1" x14ac:dyDescent="0.25">
      <c r="A108" s="192"/>
      <c r="B108" s="192"/>
      <c r="C108" s="192"/>
      <c r="D108" s="8" t="s">
        <v>2</v>
      </c>
      <c r="E108" s="47">
        <f t="shared" si="45"/>
        <v>43466.567739999999</v>
      </c>
      <c r="F108" s="18">
        <f t="shared" si="45"/>
        <v>36426.567739999999</v>
      </c>
      <c r="G108" s="18">
        <f t="shared" si="45"/>
        <v>21646</v>
      </c>
      <c r="H108" s="18">
        <f t="shared" ref="H108" si="47">H78+H83+H88+H93+H98+H103</f>
        <v>-14780.567739999999</v>
      </c>
      <c r="I108" s="15">
        <f t="shared" si="44"/>
        <v>59.423660649286305</v>
      </c>
      <c r="J108" s="90"/>
    </row>
    <row r="109" spans="1:14" s="19" customFormat="1" ht="45.75" customHeight="1" x14ac:dyDescent="0.25">
      <c r="A109" s="192"/>
      <c r="B109" s="192"/>
      <c r="C109" s="192"/>
      <c r="D109" s="8" t="s">
        <v>3</v>
      </c>
      <c r="E109" s="47">
        <f t="shared" si="45"/>
        <v>4064.9291899999998</v>
      </c>
      <c r="F109" s="18">
        <f>F79+F84+F89+F94+F99+F104</f>
        <v>4064.9291899999998</v>
      </c>
      <c r="G109" s="18">
        <f>G79+G84+G89+G94+G99+G104</f>
        <v>986.6</v>
      </c>
      <c r="H109" s="18">
        <f>H79+H84+H89+H94+H99+H104</f>
        <v>-3078.3291899999999</v>
      </c>
      <c r="I109" s="15">
        <f t="shared" si="44"/>
        <v>24.271025493558476</v>
      </c>
      <c r="J109" s="90"/>
    </row>
    <row r="110" spans="1:14" s="19" customFormat="1" ht="44.25" customHeight="1" x14ac:dyDescent="0.25">
      <c r="A110" s="114"/>
      <c r="B110" s="114"/>
      <c r="C110" s="114"/>
      <c r="D110" s="8" t="s">
        <v>30</v>
      </c>
      <c r="E110" s="47">
        <f>E105+E100+E90+E85+E80</f>
        <v>0</v>
      </c>
      <c r="F110" s="47">
        <f t="shared" ref="F110:G110" si="48">F105+F100+F90+F85+F80</f>
        <v>0</v>
      </c>
      <c r="G110" s="47">
        <f t="shared" si="48"/>
        <v>0</v>
      </c>
      <c r="H110" s="40">
        <f t="shared" si="43"/>
        <v>0</v>
      </c>
      <c r="I110" s="15">
        <v>0</v>
      </c>
      <c r="J110" s="91"/>
    </row>
    <row r="111" spans="1:14" s="10" customFormat="1" ht="39" customHeight="1" x14ac:dyDescent="0.25">
      <c r="A111" s="137" t="s">
        <v>7</v>
      </c>
      <c r="B111" s="137"/>
      <c r="C111" s="137"/>
      <c r="D111" s="7" t="s">
        <v>0</v>
      </c>
      <c r="E111" s="46">
        <f>SUM(E112:E115)</f>
        <v>140173.03080000001</v>
      </c>
      <c r="F111" s="46">
        <f>SUM(F112:F115)</f>
        <v>127373.03080000001</v>
      </c>
      <c r="G111" s="46">
        <f>SUM(G112:G115)</f>
        <v>46795.8</v>
      </c>
      <c r="H111" s="40">
        <f t="shared" si="43"/>
        <v>-80577.230800000005</v>
      </c>
      <c r="I111" s="15">
        <f t="shared" si="44"/>
        <v>36.739174459527739</v>
      </c>
      <c r="J111" s="89"/>
      <c r="K111" s="24" t="s">
        <v>23</v>
      </c>
      <c r="L111" s="24" t="s">
        <v>23</v>
      </c>
      <c r="M111" s="24" t="s">
        <v>23</v>
      </c>
      <c r="N111" s="24" t="s">
        <v>23</v>
      </c>
    </row>
    <row r="112" spans="1:14" s="10" customFormat="1" ht="48.75" customHeight="1" x14ac:dyDescent="0.25">
      <c r="A112" s="137"/>
      <c r="B112" s="137"/>
      <c r="C112" s="137"/>
      <c r="D112" s="22" t="s">
        <v>1</v>
      </c>
      <c r="E112" s="46">
        <f>E107+E71+E30</f>
        <v>6298.2868699999999</v>
      </c>
      <c r="F112" s="46">
        <f>F107+F71+F30</f>
        <v>538.28687000000002</v>
      </c>
      <c r="G112" s="46">
        <f>G107+G71+G30</f>
        <v>332.1</v>
      </c>
      <c r="H112" s="40">
        <f t="shared" si="43"/>
        <v>-206.18687</v>
      </c>
      <c r="I112" s="15">
        <f t="shared" si="44"/>
        <v>61.695727410181867</v>
      </c>
      <c r="J112" s="90"/>
      <c r="K112" s="80"/>
      <c r="L112" s="81"/>
      <c r="M112" s="81"/>
      <c r="N112" s="24"/>
    </row>
    <row r="113" spans="1:13" s="10" customFormat="1" ht="57" customHeight="1" x14ac:dyDescent="0.25">
      <c r="A113" s="137"/>
      <c r="B113" s="137"/>
      <c r="C113" s="137"/>
      <c r="D113" s="7" t="s">
        <v>2</v>
      </c>
      <c r="E113" s="46">
        <f>E108+E72+E31</f>
        <v>117342.56174</v>
      </c>
      <c r="F113" s="46">
        <f t="shared" ref="F113" si="49">F108+F72+F31</f>
        <v>110302.56174</v>
      </c>
      <c r="G113" s="46">
        <f>G108+G72+G31</f>
        <v>39253.300000000003</v>
      </c>
      <c r="H113" s="40">
        <f t="shared" si="43"/>
        <v>-71049.261740000002</v>
      </c>
      <c r="I113" s="15">
        <f t="shared" si="44"/>
        <v>35.586934138960466</v>
      </c>
      <c r="J113" s="90"/>
      <c r="K113" s="80"/>
      <c r="L113" s="80"/>
      <c r="M113" s="81"/>
    </row>
    <row r="114" spans="1:13" s="10" customFormat="1" ht="46.5" customHeight="1" x14ac:dyDescent="0.25">
      <c r="A114" s="137"/>
      <c r="B114" s="137"/>
      <c r="C114" s="137"/>
      <c r="D114" s="7" t="s">
        <v>3</v>
      </c>
      <c r="E114" s="46">
        <f>E109+E73+E32</f>
        <v>16532.18219</v>
      </c>
      <c r="F114" s="46">
        <f>F109+F73+F32</f>
        <v>16532.18219</v>
      </c>
      <c r="G114" s="46">
        <f>G109+G73+G32</f>
        <v>7210.4000000000005</v>
      </c>
      <c r="H114" s="14">
        <f t="shared" ref="H114:I114" si="50">H109+H73+H32</f>
        <v>-9321.7821899999999</v>
      </c>
      <c r="I114" s="14">
        <f t="shared" si="50"/>
        <v>74.192207008042857</v>
      </c>
      <c r="J114" s="90"/>
      <c r="K114" s="80"/>
      <c r="L114" s="81"/>
      <c r="M114" s="81"/>
    </row>
    <row r="115" spans="1:13" s="10" customFormat="1" ht="50.25" customHeight="1" x14ac:dyDescent="0.25">
      <c r="A115" s="88"/>
      <c r="B115" s="88"/>
      <c r="C115" s="88"/>
      <c r="D115" s="7" t="s">
        <v>30</v>
      </c>
      <c r="E115" s="46">
        <f>E110+E74+E33</f>
        <v>0</v>
      </c>
      <c r="F115" s="46">
        <f>F110+F74+F33</f>
        <v>0</v>
      </c>
      <c r="G115" s="46">
        <f>G110+G74+G33</f>
        <v>0</v>
      </c>
      <c r="H115" s="40">
        <f t="shared" si="43"/>
        <v>0</v>
      </c>
      <c r="I115" s="15">
        <v>0</v>
      </c>
      <c r="J115" s="91"/>
      <c r="K115" s="81"/>
      <c r="L115" s="81"/>
      <c r="M115" s="81"/>
    </row>
    <row r="116" spans="1:13" s="10" customFormat="1" ht="35.25" customHeight="1" x14ac:dyDescent="0.25">
      <c r="A116" s="176" t="s">
        <v>90</v>
      </c>
      <c r="B116" s="177"/>
      <c r="C116" s="177"/>
      <c r="D116" s="177"/>
      <c r="E116" s="177"/>
      <c r="F116" s="177"/>
      <c r="G116" s="177"/>
      <c r="H116" s="177"/>
      <c r="I116" s="177"/>
      <c r="J116" s="178"/>
    </row>
    <row r="117" spans="1:13" s="10" customFormat="1" ht="28.5" customHeight="1" x14ac:dyDescent="0.25">
      <c r="A117" s="137" t="s">
        <v>9</v>
      </c>
      <c r="B117" s="88"/>
      <c r="C117" s="88"/>
      <c r="D117" s="8" t="s">
        <v>0</v>
      </c>
      <c r="E117" s="46">
        <f>E120+E119+E118</f>
        <v>117278.29999999999</v>
      </c>
      <c r="F117" s="14">
        <f t="shared" ref="F117:G117" si="51">F120+F119+F118</f>
        <v>111933.34700000001</v>
      </c>
      <c r="G117" s="14">
        <f t="shared" si="51"/>
        <v>39186.400000000009</v>
      </c>
      <c r="H117" s="40">
        <f t="shared" si="43"/>
        <v>-72746.947</v>
      </c>
      <c r="I117" s="15">
        <f t="shared" si="44"/>
        <v>35.008691377735722</v>
      </c>
      <c r="J117" s="142"/>
      <c r="K117" s="24" t="s">
        <v>23</v>
      </c>
    </row>
    <row r="118" spans="1:13" s="10" customFormat="1" ht="38.25" customHeight="1" x14ac:dyDescent="0.25">
      <c r="A118" s="137"/>
      <c r="B118" s="88"/>
      <c r="C118" s="88"/>
      <c r="D118" s="17" t="s">
        <v>1</v>
      </c>
      <c r="E118" s="47">
        <f>E46+E51+E56+E61+E87</f>
        <v>5760</v>
      </c>
      <c r="F118" s="18">
        <f t="shared" ref="F118:G118" si="52">F46+F51+F56+F61+F87</f>
        <v>0</v>
      </c>
      <c r="G118" s="18">
        <f t="shared" si="52"/>
        <v>0</v>
      </c>
      <c r="H118" s="75">
        <f t="shared" si="43"/>
        <v>0</v>
      </c>
      <c r="I118" s="15" t="e">
        <f t="shared" si="44"/>
        <v>#DIV/0!</v>
      </c>
      <c r="J118" s="90"/>
    </row>
    <row r="119" spans="1:13" s="10" customFormat="1" ht="36" customHeight="1" x14ac:dyDescent="0.25">
      <c r="A119" s="88"/>
      <c r="B119" s="88"/>
      <c r="C119" s="88"/>
      <c r="D119" s="8" t="s">
        <v>2</v>
      </c>
      <c r="E119" s="18">
        <f>E47+E52+E57+E88</f>
        <v>99572.9</v>
      </c>
      <c r="F119" s="18">
        <f t="shared" ref="F119:G119" si="53">F47+F52+F57+F62+F88</f>
        <v>99466.094000000012</v>
      </c>
      <c r="G119" s="18">
        <f t="shared" si="53"/>
        <v>32962.600000000006</v>
      </c>
      <c r="H119" s="75">
        <f t="shared" si="43"/>
        <v>-66503.494000000006</v>
      </c>
      <c r="I119" s="15">
        <f t="shared" si="44"/>
        <v>33.139533960185467</v>
      </c>
      <c r="J119" s="90"/>
    </row>
    <row r="120" spans="1:13" s="10" customFormat="1" ht="33.75" customHeight="1" x14ac:dyDescent="0.25">
      <c r="A120" s="88"/>
      <c r="B120" s="88"/>
      <c r="C120" s="88"/>
      <c r="D120" s="8" t="s">
        <v>3</v>
      </c>
      <c r="E120" s="47">
        <f>E48+E53+E58+E89</f>
        <v>11945.400000000001</v>
      </c>
      <c r="F120" s="18">
        <f t="shared" ref="F120:G120" si="54">F48+F53+F58+F63+F89</f>
        <v>12467.253000000001</v>
      </c>
      <c r="G120" s="18">
        <f t="shared" si="54"/>
        <v>6223.8</v>
      </c>
      <c r="H120" s="75">
        <f t="shared" si="43"/>
        <v>-6243.4530000000004</v>
      </c>
      <c r="I120" s="15">
        <f t="shared" si="44"/>
        <v>49.921181514484388</v>
      </c>
      <c r="J120" s="90"/>
    </row>
    <row r="121" spans="1:13" s="10" customFormat="1" ht="59.25" customHeight="1" x14ac:dyDescent="0.25">
      <c r="A121" s="88"/>
      <c r="B121" s="88"/>
      <c r="C121" s="88"/>
      <c r="D121" s="8" t="s">
        <v>10</v>
      </c>
      <c r="E121" s="47">
        <v>0</v>
      </c>
      <c r="F121" s="47">
        <v>0</v>
      </c>
      <c r="G121" s="47">
        <v>0</v>
      </c>
      <c r="H121" s="40">
        <f t="shared" si="43"/>
        <v>0</v>
      </c>
      <c r="I121" s="15">
        <v>0</v>
      </c>
      <c r="J121" s="91"/>
    </row>
    <row r="122" spans="1:13" s="10" customFormat="1" ht="49.5" customHeight="1" x14ac:dyDescent="0.25">
      <c r="A122" s="87" t="s">
        <v>36</v>
      </c>
      <c r="B122" s="88"/>
      <c r="C122" s="88"/>
      <c r="D122" s="7" t="s">
        <v>0</v>
      </c>
      <c r="E122" s="46">
        <f>SUM(E123:E126)</f>
        <v>22894.730800000008</v>
      </c>
      <c r="F122" s="14">
        <f>SUM(F123:F126)</f>
        <v>15439.683799999992</v>
      </c>
      <c r="G122" s="14">
        <f t="shared" ref="G122:H122" si="55">SUM(G123:G126)</f>
        <v>7609.3999999999978</v>
      </c>
      <c r="H122" s="14">
        <f t="shared" si="55"/>
        <v>-7403.3837999999987</v>
      </c>
      <c r="I122" s="15">
        <f t="shared" ref="I122:I155" si="56">G122/F122*100</f>
        <v>49.284688071137843</v>
      </c>
      <c r="J122" s="89"/>
    </row>
    <row r="123" spans="1:13" s="10" customFormat="1" ht="52.5" customHeight="1" x14ac:dyDescent="0.25">
      <c r="A123" s="87"/>
      <c r="B123" s="88"/>
      <c r="C123" s="88"/>
      <c r="D123" s="22" t="s">
        <v>1</v>
      </c>
      <c r="E123" s="47">
        <f>E112-E118</f>
        <v>538.28686999999991</v>
      </c>
      <c r="F123" s="18">
        <f t="shared" ref="E123:G125" si="57">F112-F118</f>
        <v>538.28687000000002</v>
      </c>
      <c r="G123" s="18">
        <f t="shared" si="57"/>
        <v>332.1</v>
      </c>
      <c r="H123" s="18">
        <f>H25+H77+H82+H102</f>
        <v>-206.18687</v>
      </c>
      <c r="I123" s="15">
        <f t="shared" si="56"/>
        <v>61.695727410181867</v>
      </c>
      <c r="J123" s="90"/>
    </row>
    <row r="124" spans="1:13" s="10" customFormat="1" ht="72.75" customHeight="1" x14ac:dyDescent="0.25">
      <c r="A124" s="88"/>
      <c r="B124" s="88"/>
      <c r="C124" s="88"/>
      <c r="D124" s="7" t="s">
        <v>2</v>
      </c>
      <c r="E124" s="47">
        <f>E113-E119</f>
        <v>17769.66174000001</v>
      </c>
      <c r="F124" s="18">
        <f t="shared" si="57"/>
        <v>10836.467739999993</v>
      </c>
      <c r="G124" s="18">
        <f t="shared" si="57"/>
        <v>6290.6999999999971</v>
      </c>
      <c r="H124" s="18">
        <f>H31+H78+H83+H103</f>
        <v>-4545.7677399999993</v>
      </c>
      <c r="I124" s="15">
        <f t="shared" si="56"/>
        <v>58.051204054061998</v>
      </c>
      <c r="J124" s="90"/>
    </row>
    <row r="125" spans="1:13" s="10" customFormat="1" ht="54.75" customHeight="1" x14ac:dyDescent="0.25">
      <c r="A125" s="88"/>
      <c r="B125" s="88"/>
      <c r="C125" s="88"/>
      <c r="D125" s="7" t="s">
        <v>3</v>
      </c>
      <c r="E125" s="47">
        <f t="shared" si="57"/>
        <v>4586.7821899999981</v>
      </c>
      <c r="F125" s="18">
        <f t="shared" si="57"/>
        <v>4064.9291899999989</v>
      </c>
      <c r="G125" s="18">
        <f t="shared" si="57"/>
        <v>986.60000000000036</v>
      </c>
      <c r="H125" s="18">
        <f>H32+H79+H84+H99+H104</f>
        <v>-2651.4291899999998</v>
      </c>
      <c r="I125" s="15">
        <f t="shared" si="56"/>
        <v>24.27102549355849</v>
      </c>
      <c r="J125" s="90"/>
    </row>
    <row r="126" spans="1:13" s="10" customFormat="1" ht="64.5" customHeight="1" x14ac:dyDescent="0.25">
      <c r="A126" s="88"/>
      <c r="B126" s="88"/>
      <c r="C126" s="88"/>
      <c r="D126" s="7" t="s">
        <v>10</v>
      </c>
      <c r="E126" s="46">
        <f>E80+E85+E105</f>
        <v>0</v>
      </c>
      <c r="F126" s="14">
        <f>F80+F85+F105</f>
        <v>0</v>
      </c>
      <c r="G126" s="46">
        <v>0</v>
      </c>
      <c r="H126" s="40">
        <f t="shared" ref="H126:H157" si="58">G126-F126</f>
        <v>0</v>
      </c>
      <c r="I126" s="15">
        <v>0</v>
      </c>
      <c r="J126" s="91"/>
    </row>
    <row r="127" spans="1:13" s="10" customFormat="1" ht="35.25" customHeight="1" x14ac:dyDescent="0.25">
      <c r="A127" s="193" t="s">
        <v>90</v>
      </c>
      <c r="B127" s="177"/>
      <c r="C127" s="177"/>
      <c r="D127" s="177"/>
      <c r="E127" s="177"/>
      <c r="F127" s="177"/>
      <c r="G127" s="177"/>
      <c r="H127" s="177"/>
      <c r="I127" s="177"/>
      <c r="J127" s="178"/>
    </row>
    <row r="128" spans="1:13" s="10" customFormat="1" ht="49.5" customHeight="1" x14ac:dyDescent="0.25">
      <c r="A128" s="87" t="s">
        <v>91</v>
      </c>
      <c r="B128" s="88"/>
      <c r="C128" s="88"/>
      <c r="D128" s="63" t="s">
        <v>0</v>
      </c>
      <c r="E128" s="46">
        <v>0</v>
      </c>
      <c r="F128" s="14">
        <v>0</v>
      </c>
      <c r="G128" s="46">
        <v>0</v>
      </c>
      <c r="H128" s="40">
        <v>0</v>
      </c>
      <c r="I128" s="15">
        <v>0</v>
      </c>
      <c r="J128" s="89"/>
    </row>
    <row r="129" spans="1:10" s="10" customFormat="1" ht="52.5" customHeight="1" x14ac:dyDescent="0.25">
      <c r="A129" s="87"/>
      <c r="B129" s="88"/>
      <c r="C129" s="88"/>
      <c r="D129" s="62" t="s">
        <v>1</v>
      </c>
      <c r="E129" s="46">
        <v>0</v>
      </c>
      <c r="F129" s="14">
        <v>0</v>
      </c>
      <c r="G129" s="46">
        <v>0</v>
      </c>
      <c r="H129" s="40">
        <v>0</v>
      </c>
      <c r="I129" s="15">
        <v>0</v>
      </c>
      <c r="J129" s="90"/>
    </row>
    <row r="130" spans="1:10" s="10" customFormat="1" ht="72.75" customHeight="1" x14ac:dyDescent="0.25">
      <c r="A130" s="88"/>
      <c r="B130" s="88"/>
      <c r="C130" s="88"/>
      <c r="D130" s="63" t="s">
        <v>2</v>
      </c>
      <c r="E130" s="46">
        <v>0</v>
      </c>
      <c r="F130" s="14">
        <v>0</v>
      </c>
      <c r="G130" s="46">
        <v>0</v>
      </c>
      <c r="H130" s="40">
        <v>0</v>
      </c>
      <c r="I130" s="15">
        <v>0</v>
      </c>
      <c r="J130" s="90"/>
    </row>
    <row r="131" spans="1:10" s="10" customFormat="1" ht="54.75" customHeight="1" x14ac:dyDescent="0.25">
      <c r="A131" s="88"/>
      <c r="B131" s="88"/>
      <c r="C131" s="88"/>
      <c r="D131" s="63" t="s">
        <v>3</v>
      </c>
      <c r="E131" s="46">
        <v>0</v>
      </c>
      <c r="F131" s="14">
        <v>0</v>
      </c>
      <c r="G131" s="46">
        <v>0</v>
      </c>
      <c r="H131" s="40">
        <v>0</v>
      </c>
      <c r="I131" s="15">
        <v>0</v>
      </c>
      <c r="J131" s="90"/>
    </row>
    <row r="132" spans="1:10" s="10" customFormat="1" ht="64.5" customHeight="1" x14ac:dyDescent="0.25">
      <c r="A132" s="88"/>
      <c r="B132" s="88"/>
      <c r="C132" s="88"/>
      <c r="D132" s="63" t="s">
        <v>10</v>
      </c>
      <c r="E132" s="46">
        <v>0</v>
      </c>
      <c r="F132" s="14">
        <v>0</v>
      </c>
      <c r="G132" s="46">
        <v>0</v>
      </c>
      <c r="H132" s="40">
        <v>0</v>
      </c>
      <c r="I132" s="15">
        <v>0</v>
      </c>
      <c r="J132" s="91"/>
    </row>
    <row r="133" spans="1:10" s="10" customFormat="1" ht="49.5" customHeight="1" x14ac:dyDescent="0.25">
      <c r="A133" s="87" t="s">
        <v>92</v>
      </c>
      <c r="B133" s="88"/>
      <c r="C133" s="88"/>
      <c r="D133" s="63" t="s">
        <v>0</v>
      </c>
      <c r="E133" s="46">
        <f>SUM(E134:E137)</f>
        <v>140173.03080000001</v>
      </c>
      <c r="F133" s="14">
        <f>SUM(F134:F137)</f>
        <v>127373.03080000001</v>
      </c>
      <c r="G133" s="14">
        <f t="shared" ref="G133:H133" si="59">SUM(G134:G137)</f>
        <v>46795.8</v>
      </c>
      <c r="H133" s="14">
        <f t="shared" si="59"/>
        <v>-80577.230800000005</v>
      </c>
      <c r="I133" s="15">
        <f t="shared" ref="I133:I136" si="60">G133/F133*100</f>
        <v>36.739174459527739</v>
      </c>
      <c r="J133" s="89"/>
    </row>
    <row r="134" spans="1:10" s="10" customFormat="1" ht="52.5" customHeight="1" x14ac:dyDescent="0.25">
      <c r="A134" s="87"/>
      <c r="B134" s="88"/>
      <c r="C134" s="88"/>
      <c r="D134" s="62" t="s">
        <v>1</v>
      </c>
      <c r="E134" s="47">
        <f>E112</f>
        <v>6298.2868699999999</v>
      </c>
      <c r="F134" s="18">
        <f t="shared" ref="F134:H134" si="61">F112</f>
        <v>538.28687000000002</v>
      </c>
      <c r="G134" s="18">
        <f t="shared" si="61"/>
        <v>332.1</v>
      </c>
      <c r="H134" s="18">
        <f t="shared" si="61"/>
        <v>-206.18687</v>
      </c>
      <c r="I134" s="15">
        <f t="shared" si="60"/>
        <v>61.695727410181867</v>
      </c>
      <c r="J134" s="90"/>
    </row>
    <row r="135" spans="1:10" s="10" customFormat="1" ht="72.75" customHeight="1" x14ac:dyDescent="0.25">
      <c r="A135" s="88"/>
      <c r="B135" s="88"/>
      <c r="C135" s="88"/>
      <c r="D135" s="63" t="s">
        <v>2</v>
      </c>
      <c r="E135" s="47">
        <f>E113</f>
        <v>117342.56174</v>
      </c>
      <c r="F135" s="18">
        <f t="shared" ref="F135:H135" si="62">F113</f>
        <v>110302.56174</v>
      </c>
      <c r="G135" s="18">
        <f t="shared" si="62"/>
        <v>39253.300000000003</v>
      </c>
      <c r="H135" s="18">
        <f t="shared" si="62"/>
        <v>-71049.261740000002</v>
      </c>
      <c r="I135" s="15">
        <f t="shared" si="60"/>
        <v>35.586934138960466</v>
      </c>
      <c r="J135" s="90"/>
    </row>
    <row r="136" spans="1:10" s="10" customFormat="1" ht="54.75" customHeight="1" x14ac:dyDescent="0.25">
      <c r="A136" s="88"/>
      <c r="B136" s="88"/>
      <c r="C136" s="88"/>
      <c r="D136" s="63" t="s">
        <v>3</v>
      </c>
      <c r="E136" s="47">
        <f>E114</f>
        <v>16532.18219</v>
      </c>
      <c r="F136" s="18">
        <f t="shared" ref="F136:H136" si="63">F114</f>
        <v>16532.18219</v>
      </c>
      <c r="G136" s="18">
        <f t="shared" si="63"/>
        <v>7210.4000000000005</v>
      </c>
      <c r="H136" s="18">
        <f t="shared" si="63"/>
        <v>-9321.7821899999999</v>
      </c>
      <c r="I136" s="15">
        <f t="shared" si="60"/>
        <v>43.614326996477416</v>
      </c>
      <c r="J136" s="90"/>
    </row>
    <row r="137" spans="1:10" s="10" customFormat="1" ht="64.5" customHeight="1" x14ac:dyDescent="0.25">
      <c r="A137" s="88"/>
      <c r="B137" s="88"/>
      <c r="C137" s="88"/>
      <c r="D137" s="63" t="s">
        <v>10</v>
      </c>
      <c r="E137" s="46">
        <f>E90+E95+E115</f>
        <v>0</v>
      </c>
      <c r="F137" s="14">
        <f>F90+F95+F115</f>
        <v>0</v>
      </c>
      <c r="G137" s="46">
        <v>0</v>
      </c>
      <c r="H137" s="40">
        <f t="shared" ref="H137" si="64">G137-F137</f>
        <v>0</v>
      </c>
      <c r="I137" s="15">
        <v>0</v>
      </c>
      <c r="J137" s="91"/>
    </row>
    <row r="138" spans="1:10" s="10" customFormat="1" ht="50.25" customHeight="1" x14ac:dyDescent="0.25">
      <c r="A138" s="96" t="s">
        <v>70</v>
      </c>
      <c r="B138" s="97"/>
      <c r="C138" s="102" t="s">
        <v>34</v>
      </c>
      <c r="D138" s="7" t="s">
        <v>0</v>
      </c>
      <c r="E138" s="46">
        <f>SUM(E139:E142)</f>
        <v>71292.383800000011</v>
      </c>
      <c r="F138" s="46">
        <f>SUM(F139:F142)</f>
        <v>71292.383800000011</v>
      </c>
      <c r="G138" s="46">
        <f t="shared" ref="G138" si="65">SUM(G139:G142)</f>
        <v>16377.2</v>
      </c>
      <c r="H138" s="40">
        <f t="shared" si="58"/>
        <v>-54915.183800000013</v>
      </c>
      <c r="I138" s="15">
        <f t="shared" si="56"/>
        <v>22.971878799765982</v>
      </c>
      <c r="J138" s="89"/>
    </row>
    <row r="139" spans="1:10" s="19" customFormat="1" ht="51" customHeight="1" x14ac:dyDescent="0.25">
      <c r="A139" s="98"/>
      <c r="B139" s="99"/>
      <c r="C139" s="103"/>
      <c r="D139" s="17" t="s">
        <v>1</v>
      </c>
      <c r="E139" s="47">
        <f>E46+E77+E82</f>
        <v>538.28687000000002</v>
      </c>
      <c r="F139" s="47">
        <f>F46+F77+F82</f>
        <v>538.28687000000002</v>
      </c>
      <c r="G139" s="47">
        <f>G46+G77+G82</f>
        <v>332.1</v>
      </c>
      <c r="H139" s="75">
        <f t="shared" si="58"/>
        <v>-206.18687</v>
      </c>
      <c r="I139" s="15">
        <f t="shared" si="56"/>
        <v>61.695727410181867</v>
      </c>
      <c r="J139" s="90"/>
    </row>
    <row r="140" spans="1:10" s="19" customFormat="1" ht="63.75" customHeight="1" x14ac:dyDescent="0.25">
      <c r="A140" s="98"/>
      <c r="B140" s="99"/>
      <c r="C140" s="103"/>
      <c r="D140" s="8" t="s">
        <v>2</v>
      </c>
      <c r="E140" s="47">
        <f t="shared" ref="E140:G141" si="66">E47+E52+E78+E83</f>
        <v>59610.46774</v>
      </c>
      <c r="F140" s="47">
        <f t="shared" si="66"/>
        <v>59610.46774</v>
      </c>
      <c r="G140" s="47">
        <f t="shared" si="66"/>
        <v>10482.4</v>
      </c>
      <c r="H140" s="20">
        <f t="shared" ref="H140:H141" si="67">H83+H78+H47+H62</f>
        <v>-51552.861740000008</v>
      </c>
      <c r="I140" s="15">
        <f t="shared" si="56"/>
        <v>17.584830982572658</v>
      </c>
      <c r="J140" s="90"/>
    </row>
    <row r="141" spans="1:10" s="19" customFormat="1" ht="62.25" customHeight="1" x14ac:dyDescent="0.25">
      <c r="A141" s="98"/>
      <c r="B141" s="99"/>
      <c r="C141" s="103"/>
      <c r="D141" s="8" t="s">
        <v>3</v>
      </c>
      <c r="E141" s="47">
        <f t="shared" si="66"/>
        <v>11143.629190000001</v>
      </c>
      <c r="F141" s="47">
        <f t="shared" si="66"/>
        <v>11143.629190000001</v>
      </c>
      <c r="G141" s="47">
        <f t="shared" si="66"/>
        <v>5562.7000000000007</v>
      </c>
      <c r="H141" s="20">
        <f t="shared" si="67"/>
        <v>-5763.4821900000006</v>
      </c>
      <c r="I141" s="15">
        <f t="shared" si="56"/>
        <v>49.918208019626327</v>
      </c>
      <c r="J141" s="90"/>
    </row>
    <row r="142" spans="1:10" s="19" customFormat="1" ht="68.25" customHeight="1" x14ac:dyDescent="0.25">
      <c r="A142" s="100"/>
      <c r="B142" s="101"/>
      <c r="C142" s="104"/>
      <c r="D142" s="8" t="s">
        <v>10</v>
      </c>
      <c r="E142" s="47">
        <f>E105+E90+E85+E80+E49</f>
        <v>0</v>
      </c>
      <c r="F142" s="47">
        <f>F105+F90+F85+F80+F49</f>
        <v>0</v>
      </c>
      <c r="G142" s="47">
        <f>G105+G90+G85+G80+G49</f>
        <v>0</v>
      </c>
      <c r="H142" s="40">
        <f t="shared" si="58"/>
        <v>0</v>
      </c>
      <c r="I142" s="15">
        <v>0</v>
      </c>
      <c r="J142" s="91"/>
    </row>
    <row r="143" spans="1:10" s="16" customFormat="1" ht="41.25" customHeight="1" x14ac:dyDescent="0.25">
      <c r="A143" s="96" t="s">
        <v>69</v>
      </c>
      <c r="B143" s="97"/>
      <c r="C143" s="102" t="s">
        <v>4</v>
      </c>
      <c r="D143" s="7" t="s">
        <v>0</v>
      </c>
      <c r="E143" s="46">
        <f>SUM(E144:E147)</f>
        <v>1064.9000000000001</v>
      </c>
      <c r="F143" s="46">
        <f>SUM(F144:F147)</f>
        <v>1064.9000000000001</v>
      </c>
      <c r="G143" s="46">
        <f t="shared" ref="G143" si="68">SUM(G144:G147)</f>
        <v>638</v>
      </c>
      <c r="H143" s="40">
        <f t="shared" si="58"/>
        <v>-426.90000000000009</v>
      </c>
      <c r="I143" s="15">
        <f t="shared" si="56"/>
        <v>59.91172880082636</v>
      </c>
      <c r="J143" s="89"/>
    </row>
    <row r="144" spans="1:10" s="16" customFormat="1" ht="57.75" customHeight="1" x14ac:dyDescent="0.25">
      <c r="A144" s="98"/>
      <c r="B144" s="99"/>
      <c r="C144" s="103"/>
      <c r="D144" s="17" t="s">
        <v>1</v>
      </c>
      <c r="E144" s="46">
        <f>E15+E20+E97+E66</f>
        <v>0</v>
      </c>
      <c r="F144" s="46">
        <f>F15+F20+F97+F66</f>
        <v>0</v>
      </c>
      <c r="G144" s="46">
        <f>G15+G20+G97+G66</f>
        <v>0</v>
      </c>
      <c r="H144" s="40">
        <f t="shared" si="58"/>
        <v>0</v>
      </c>
      <c r="I144" s="15">
        <v>0</v>
      </c>
      <c r="J144" s="90"/>
    </row>
    <row r="145" spans="1:10" s="19" customFormat="1" ht="60" customHeight="1" x14ac:dyDescent="0.25">
      <c r="A145" s="98"/>
      <c r="B145" s="99"/>
      <c r="C145" s="103"/>
      <c r="D145" s="8" t="s">
        <v>2</v>
      </c>
      <c r="E145" s="47">
        <f>E98+E42+E37+E31+E67</f>
        <v>0</v>
      </c>
      <c r="F145" s="47">
        <f>F98+F42+F37+F31+F67</f>
        <v>0</v>
      </c>
      <c r="G145" s="47">
        <f>G98+G42+G37+G31+G67</f>
        <v>0</v>
      </c>
      <c r="H145" s="40">
        <f t="shared" si="58"/>
        <v>0</v>
      </c>
      <c r="I145" s="15">
        <v>0</v>
      </c>
      <c r="J145" s="90"/>
    </row>
    <row r="146" spans="1:10" s="19" customFormat="1" ht="48" customHeight="1" x14ac:dyDescent="0.25">
      <c r="A146" s="98"/>
      <c r="B146" s="99"/>
      <c r="C146" s="103"/>
      <c r="D146" s="8" t="s">
        <v>3</v>
      </c>
      <c r="E146" s="47">
        <f>E94+E43+E38+E32+E68</f>
        <v>1064.9000000000001</v>
      </c>
      <c r="F146" s="18">
        <f>F94+F43+F38+F32+F68</f>
        <v>1064.9000000000001</v>
      </c>
      <c r="G146" s="18">
        <f>G94+G43+G38+G32+G68</f>
        <v>638</v>
      </c>
      <c r="H146" s="18">
        <f t="shared" ref="H146" si="69">H94+H43+H38+H32</f>
        <v>-426.90000000000009</v>
      </c>
      <c r="I146" s="15">
        <f t="shared" si="56"/>
        <v>59.91172880082636</v>
      </c>
      <c r="J146" s="90"/>
    </row>
    <row r="147" spans="1:10" s="19" customFormat="1" ht="53.25" customHeight="1" x14ac:dyDescent="0.25">
      <c r="A147" s="100"/>
      <c r="B147" s="101"/>
      <c r="C147" s="104"/>
      <c r="D147" s="8" t="s">
        <v>10</v>
      </c>
      <c r="E147" s="47">
        <v>0</v>
      </c>
      <c r="F147" s="47">
        <v>0</v>
      </c>
      <c r="G147" s="47">
        <v>0</v>
      </c>
      <c r="H147" s="40">
        <f t="shared" si="58"/>
        <v>0</v>
      </c>
      <c r="I147" s="15">
        <v>0</v>
      </c>
      <c r="J147" s="91"/>
    </row>
    <row r="148" spans="1:10" s="10" customFormat="1" ht="28.5" customHeight="1" x14ac:dyDescent="0.25">
      <c r="A148" s="96" t="s">
        <v>68</v>
      </c>
      <c r="B148" s="97"/>
      <c r="C148" s="102" t="s">
        <v>35</v>
      </c>
      <c r="D148" s="7" t="s">
        <v>0</v>
      </c>
      <c r="E148" s="46">
        <f t="shared" ref="E148:G151" si="70">E86</f>
        <v>38390.1</v>
      </c>
      <c r="F148" s="46">
        <f t="shared" si="70"/>
        <v>25590.1</v>
      </c>
      <c r="G148" s="46">
        <f t="shared" si="70"/>
        <v>15355.3</v>
      </c>
      <c r="H148" s="40">
        <f t="shared" si="58"/>
        <v>-10234.799999999999</v>
      </c>
      <c r="I148" s="15">
        <f t="shared" si="56"/>
        <v>60.004845623893623</v>
      </c>
      <c r="J148" s="89"/>
    </row>
    <row r="149" spans="1:10" s="19" customFormat="1" ht="42" customHeight="1" x14ac:dyDescent="0.25">
      <c r="A149" s="98"/>
      <c r="B149" s="99"/>
      <c r="C149" s="103"/>
      <c r="D149" s="17" t="s">
        <v>1</v>
      </c>
      <c r="E149" s="47">
        <f t="shared" si="70"/>
        <v>5760</v>
      </c>
      <c r="F149" s="47">
        <f t="shared" si="70"/>
        <v>0</v>
      </c>
      <c r="G149" s="47">
        <f t="shared" si="70"/>
        <v>0</v>
      </c>
      <c r="H149" s="40">
        <f t="shared" si="58"/>
        <v>0</v>
      </c>
      <c r="I149" s="15" t="e">
        <f t="shared" si="56"/>
        <v>#DIV/0!</v>
      </c>
      <c r="J149" s="90"/>
    </row>
    <row r="150" spans="1:10" s="19" customFormat="1" ht="68.25" customHeight="1" x14ac:dyDescent="0.25">
      <c r="A150" s="98"/>
      <c r="B150" s="99"/>
      <c r="C150" s="103"/>
      <c r="D150" s="8" t="s">
        <v>2</v>
      </c>
      <c r="E150" s="47">
        <f t="shared" si="70"/>
        <v>32630.1</v>
      </c>
      <c r="F150" s="47">
        <f t="shared" si="70"/>
        <v>25590.1</v>
      </c>
      <c r="G150" s="47">
        <f t="shared" si="70"/>
        <v>15355.3</v>
      </c>
      <c r="H150" s="40">
        <f t="shared" si="58"/>
        <v>-10234.799999999999</v>
      </c>
      <c r="I150" s="15">
        <f t="shared" si="56"/>
        <v>60.004845623893623</v>
      </c>
      <c r="J150" s="90"/>
    </row>
    <row r="151" spans="1:10" s="19" customFormat="1" ht="35.25" customHeight="1" x14ac:dyDescent="0.25">
      <c r="A151" s="98"/>
      <c r="B151" s="99"/>
      <c r="C151" s="103"/>
      <c r="D151" s="8" t="s">
        <v>3</v>
      </c>
      <c r="E151" s="47">
        <f t="shared" si="70"/>
        <v>0</v>
      </c>
      <c r="F151" s="47">
        <f t="shared" si="70"/>
        <v>0</v>
      </c>
      <c r="G151" s="47">
        <f t="shared" si="70"/>
        <v>0</v>
      </c>
      <c r="H151" s="40">
        <f t="shared" si="58"/>
        <v>0</v>
      </c>
      <c r="I151" s="15">
        <v>0</v>
      </c>
      <c r="J151" s="90"/>
    </row>
    <row r="152" spans="1:10" s="19" customFormat="1" ht="51" customHeight="1" x14ac:dyDescent="0.25">
      <c r="A152" s="100"/>
      <c r="B152" s="101"/>
      <c r="C152" s="104"/>
      <c r="D152" s="8" t="s">
        <v>10</v>
      </c>
      <c r="E152" s="47">
        <v>0</v>
      </c>
      <c r="F152" s="47">
        <v>0</v>
      </c>
      <c r="G152" s="47">
        <v>0</v>
      </c>
      <c r="H152" s="40">
        <f t="shared" si="58"/>
        <v>0</v>
      </c>
      <c r="I152" s="15">
        <v>0</v>
      </c>
      <c r="J152" s="91"/>
    </row>
    <row r="153" spans="1:10" s="19" customFormat="1" ht="51" customHeight="1" x14ac:dyDescent="0.25">
      <c r="A153" s="185" t="s">
        <v>67</v>
      </c>
      <c r="B153" s="186"/>
      <c r="C153" s="182" t="s">
        <v>33</v>
      </c>
      <c r="D153" s="7" t="s">
        <v>0</v>
      </c>
      <c r="E153" s="46">
        <f t="shared" ref="E153" si="71">SUM(E154:E157)</f>
        <v>11.4</v>
      </c>
      <c r="F153" s="46">
        <f t="shared" ref="F153:G153" si="72">SUM(F154:F157)</f>
        <v>11.4</v>
      </c>
      <c r="G153" s="46">
        <f t="shared" si="72"/>
        <v>0</v>
      </c>
      <c r="H153" s="40">
        <f t="shared" si="58"/>
        <v>-11.4</v>
      </c>
      <c r="I153" s="15">
        <f t="shared" si="56"/>
        <v>0</v>
      </c>
      <c r="J153" s="95"/>
    </row>
    <row r="154" spans="1:10" s="19" customFormat="1" ht="51" customHeight="1" x14ac:dyDescent="0.25">
      <c r="A154" s="187"/>
      <c r="B154" s="188"/>
      <c r="C154" s="183"/>
      <c r="D154" s="17" t="s">
        <v>1</v>
      </c>
      <c r="E154" s="47">
        <v>0</v>
      </c>
      <c r="F154" s="47">
        <v>0</v>
      </c>
      <c r="G154" s="47">
        <v>0</v>
      </c>
      <c r="H154" s="40">
        <f t="shared" si="58"/>
        <v>0</v>
      </c>
      <c r="I154" s="15">
        <v>0</v>
      </c>
      <c r="J154" s="90"/>
    </row>
    <row r="155" spans="1:10" s="19" customFormat="1" ht="69.75" customHeight="1" x14ac:dyDescent="0.25">
      <c r="A155" s="187"/>
      <c r="B155" s="188"/>
      <c r="C155" s="183"/>
      <c r="D155" s="8" t="s">
        <v>2</v>
      </c>
      <c r="E155" s="47">
        <f t="shared" ref="E155" si="73">E103</f>
        <v>11.4</v>
      </c>
      <c r="F155" s="47">
        <f t="shared" ref="F155:G155" si="74">F103</f>
        <v>11.4</v>
      </c>
      <c r="G155" s="47">
        <f t="shared" si="74"/>
        <v>0</v>
      </c>
      <c r="H155" s="75">
        <f t="shared" si="58"/>
        <v>-11.4</v>
      </c>
      <c r="I155" s="15">
        <f t="shared" si="56"/>
        <v>0</v>
      </c>
      <c r="J155" s="90"/>
    </row>
    <row r="156" spans="1:10" s="19" customFormat="1" ht="39.75" customHeight="1" x14ac:dyDescent="0.25">
      <c r="A156" s="187"/>
      <c r="B156" s="188"/>
      <c r="C156" s="183"/>
      <c r="D156" s="8" t="s">
        <v>3</v>
      </c>
      <c r="E156" s="47">
        <v>0</v>
      </c>
      <c r="F156" s="47">
        <v>0</v>
      </c>
      <c r="G156" s="47">
        <v>0</v>
      </c>
      <c r="H156" s="40">
        <f t="shared" si="58"/>
        <v>0</v>
      </c>
      <c r="I156" s="15">
        <v>0</v>
      </c>
      <c r="J156" s="90"/>
    </row>
    <row r="157" spans="1:10" s="19" customFormat="1" ht="48.75" customHeight="1" x14ac:dyDescent="0.25">
      <c r="A157" s="189"/>
      <c r="B157" s="190"/>
      <c r="C157" s="184"/>
      <c r="D157" s="8" t="s">
        <v>10</v>
      </c>
      <c r="E157" s="47">
        <v>0</v>
      </c>
      <c r="F157" s="47">
        <v>0</v>
      </c>
      <c r="G157" s="47">
        <v>0</v>
      </c>
      <c r="H157" s="40">
        <f t="shared" si="58"/>
        <v>0</v>
      </c>
      <c r="I157" s="15">
        <v>0</v>
      </c>
      <c r="J157" s="91"/>
    </row>
    <row r="158" spans="1:10" s="16" customFormat="1" ht="41.25" customHeight="1" x14ac:dyDescent="0.25">
      <c r="A158" s="96" t="s">
        <v>93</v>
      </c>
      <c r="B158" s="97"/>
      <c r="C158" s="102" t="s">
        <v>86</v>
      </c>
      <c r="D158" s="71" t="s">
        <v>0</v>
      </c>
      <c r="E158" s="46">
        <f>SUM(E159:E162)</f>
        <v>29414.247000000003</v>
      </c>
      <c r="F158" s="46">
        <f>SUM(F159:F162)</f>
        <v>21959.200000000001</v>
      </c>
      <c r="G158" s="46">
        <f t="shared" ref="G158" si="75">SUM(G159:G162)</f>
        <v>9909.7000000000007</v>
      </c>
      <c r="H158" s="40">
        <f t="shared" ref="H158:H159" si="76">G158-F158</f>
        <v>-12049.5</v>
      </c>
      <c r="I158" s="15">
        <f t="shared" ref="I158:I161" si="77">G158/F158*100</f>
        <v>45.12778243287552</v>
      </c>
      <c r="J158" s="89"/>
    </row>
    <row r="159" spans="1:10" s="16" customFormat="1" ht="57.75" customHeight="1" x14ac:dyDescent="0.25">
      <c r="A159" s="98"/>
      <c r="B159" s="99"/>
      <c r="C159" s="103"/>
      <c r="D159" s="69" t="s">
        <v>1</v>
      </c>
      <c r="E159" s="46">
        <v>0</v>
      </c>
      <c r="F159" s="46">
        <v>0</v>
      </c>
      <c r="G159" s="47">
        <f>G30+G35+G112</f>
        <v>332.1</v>
      </c>
      <c r="H159" s="75">
        <f t="shared" si="76"/>
        <v>332.1</v>
      </c>
      <c r="I159" s="15">
        <v>0</v>
      </c>
      <c r="J159" s="90"/>
    </row>
    <row r="160" spans="1:10" s="19" customFormat="1" ht="60" customHeight="1" x14ac:dyDescent="0.25">
      <c r="A160" s="98"/>
      <c r="B160" s="99"/>
      <c r="C160" s="103"/>
      <c r="D160" s="70" t="s">
        <v>2</v>
      </c>
      <c r="E160" s="47">
        <f>E57+E62+E98</f>
        <v>25090.594000000001</v>
      </c>
      <c r="F160" s="18">
        <f t="shared" ref="F160:H160" si="78">F57</f>
        <v>18157.400000000001</v>
      </c>
      <c r="G160" s="47">
        <f t="shared" si="78"/>
        <v>8907.2000000000007</v>
      </c>
      <c r="H160" s="18">
        <f t="shared" si="78"/>
        <v>-9250.2000000000007</v>
      </c>
      <c r="I160" s="15">
        <v>0</v>
      </c>
      <c r="J160" s="90"/>
    </row>
    <row r="161" spans="1:10" s="19" customFormat="1" ht="48" customHeight="1" x14ac:dyDescent="0.25">
      <c r="A161" s="98"/>
      <c r="B161" s="99"/>
      <c r="C161" s="103"/>
      <c r="D161" s="70" t="s">
        <v>3</v>
      </c>
      <c r="E161" s="47">
        <f>E58+E63+E99</f>
        <v>4323.6530000000002</v>
      </c>
      <c r="F161" s="18">
        <f>F99+F58</f>
        <v>3801.8</v>
      </c>
      <c r="G161" s="47">
        <f t="shared" ref="G161:H161" si="79">G99+G58</f>
        <v>670.4</v>
      </c>
      <c r="H161" s="18">
        <f t="shared" si="79"/>
        <v>-3131.4</v>
      </c>
      <c r="I161" s="15">
        <f t="shared" si="77"/>
        <v>17.633752433058021</v>
      </c>
      <c r="J161" s="90"/>
    </row>
    <row r="162" spans="1:10" s="19" customFormat="1" ht="53.25" customHeight="1" x14ac:dyDescent="0.25">
      <c r="A162" s="100"/>
      <c r="B162" s="101"/>
      <c r="C162" s="104"/>
      <c r="D162" s="70" t="s">
        <v>10</v>
      </c>
      <c r="E162" s="47">
        <v>0</v>
      </c>
      <c r="F162" s="47">
        <v>0</v>
      </c>
      <c r="G162" s="47">
        <v>0</v>
      </c>
      <c r="H162" s="40">
        <f t="shared" ref="H162" si="80">G162-F162</f>
        <v>0</v>
      </c>
      <c r="I162" s="15">
        <v>0</v>
      </c>
      <c r="J162" s="91"/>
    </row>
    <row r="163" spans="1:10" ht="15" customHeight="1" x14ac:dyDescent="0.25">
      <c r="C163" s="9"/>
      <c r="E163" s="76">
        <f>SUM(E138+E143+E148+E153+E158)</f>
        <v>140173.03080000001</v>
      </c>
      <c r="F163" s="4">
        <f>SUM(F138+F143+F148+F153+F158)</f>
        <v>119917.9838</v>
      </c>
      <c r="G163" s="76">
        <f>SUM(G138+G143+G148+G153+G158)</f>
        <v>42280.2</v>
      </c>
    </row>
    <row r="164" spans="1:10" x14ac:dyDescent="0.25">
      <c r="E164" s="76"/>
    </row>
    <row r="165" spans="1:10" s="25" customFormat="1" ht="30" customHeight="1" x14ac:dyDescent="0.3">
      <c r="A165" s="94" t="s">
        <v>51</v>
      </c>
      <c r="B165" s="94"/>
      <c r="C165" s="29" t="s">
        <v>52</v>
      </c>
      <c r="D165" s="30"/>
      <c r="E165" s="53"/>
      <c r="F165" s="50" t="s">
        <v>53</v>
      </c>
      <c r="G165" s="48"/>
      <c r="H165" s="41"/>
      <c r="I165" s="27"/>
      <c r="J165" s="38" t="s">
        <v>54</v>
      </c>
    </row>
    <row r="166" spans="1:10" s="28" customFormat="1" ht="15.75" x14ac:dyDescent="0.25">
      <c r="A166" s="92" t="s">
        <v>59</v>
      </c>
      <c r="B166" s="92"/>
      <c r="C166" s="92"/>
      <c r="D166" s="92"/>
      <c r="E166" s="92"/>
      <c r="F166" s="92"/>
      <c r="G166" s="92"/>
      <c r="H166" s="92"/>
      <c r="I166" s="92"/>
      <c r="J166" s="93"/>
    </row>
    <row r="167" spans="1:10" s="26" customFormat="1" ht="22.5" customHeight="1" x14ac:dyDescent="0.25">
      <c r="A167" s="32" t="s">
        <v>55</v>
      </c>
      <c r="B167" s="32"/>
      <c r="C167" s="32"/>
      <c r="D167" s="32"/>
      <c r="E167" s="51"/>
      <c r="F167" s="51"/>
      <c r="G167" s="49"/>
      <c r="H167" s="42"/>
      <c r="I167" s="32"/>
    </row>
    <row r="168" spans="1:10" s="25" customFormat="1" ht="50.25" customHeight="1" x14ac:dyDescent="0.3">
      <c r="A168" s="94" t="s">
        <v>56</v>
      </c>
      <c r="B168" s="94"/>
      <c r="C168" s="33" t="s">
        <v>71</v>
      </c>
      <c r="D168" s="34"/>
      <c r="E168" s="53"/>
      <c r="F168" s="52" t="s">
        <v>97</v>
      </c>
      <c r="G168" s="48"/>
      <c r="H168" s="41"/>
      <c r="I168" s="27"/>
      <c r="J168" s="38" t="s">
        <v>57</v>
      </c>
    </row>
    <row r="169" spans="1:10" s="28" customFormat="1" ht="15.75" x14ac:dyDescent="0.25">
      <c r="A169" s="92" t="s">
        <v>60</v>
      </c>
      <c r="B169" s="92"/>
      <c r="C169" s="92"/>
      <c r="D169" s="92"/>
      <c r="E169" s="92"/>
      <c r="F169" s="92"/>
      <c r="G169" s="92"/>
      <c r="H169" s="92"/>
      <c r="I169" s="92"/>
      <c r="J169" s="93"/>
    </row>
    <row r="170" spans="1:10" s="25" customFormat="1" ht="18.75" x14ac:dyDescent="0.3">
      <c r="A170" s="32" t="s">
        <v>58</v>
      </c>
      <c r="B170" s="31"/>
      <c r="C170" s="31"/>
      <c r="D170" s="35"/>
      <c r="E170" s="53"/>
      <c r="F170" s="53"/>
      <c r="G170" s="48"/>
      <c r="H170" s="43"/>
      <c r="I170" s="31"/>
    </row>
    <row r="171" spans="1:10" s="25" customFormat="1" ht="18.75" x14ac:dyDescent="0.3">
      <c r="A171" s="36" t="s">
        <v>106</v>
      </c>
      <c r="B171" s="31"/>
      <c r="C171" s="31"/>
      <c r="D171" s="37"/>
      <c r="E171" s="53"/>
      <c r="F171" s="53"/>
      <c r="G171" s="48"/>
      <c r="H171" s="43"/>
      <c r="I171" s="31"/>
    </row>
  </sheetData>
  <mergeCells count="124">
    <mergeCell ref="C153:C157"/>
    <mergeCell ref="A153:B157"/>
    <mergeCell ref="J143:J147"/>
    <mergeCell ref="A122:C126"/>
    <mergeCell ref="A117:C121"/>
    <mergeCell ref="A101:A105"/>
    <mergeCell ref="B101:B105"/>
    <mergeCell ref="C101:C105"/>
    <mergeCell ref="A106:C110"/>
    <mergeCell ref="A127:J127"/>
    <mergeCell ref="A50:A54"/>
    <mergeCell ref="B50:B54"/>
    <mergeCell ref="C50:C54"/>
    <mergeCell ref="C96:C100"/>
    <mergeCell ref="J117:J121"/>
    <mergeCell ref="A111:C115"/>
    <mergeCell ref="C76:C80"/>
    <mergeCell ref="A81:A85"/>
    <mergeCell ref="J111:J115"/>
    <mergeCell ref="A65:A69"/>
    <mergeCell ref="B65:B69"/>
    <mergeCell ref="C65:C69"/>
    <mergeCell ref="J65:J69"/>
    <mergeCell ref="A60:A64"/>
    <mergeCell ref="B60:B64"/>
    <mergeCell ref="C60:C64"/>
    <mergeCell ref="C91:C95"/>
    <mergeCell ref="J91:J95"/>
    <mergeCell ref="B91:B100"/>
    <mergeCell ref="A116:J116"/>
    <mergeCell ref="A55:A59"/>
    <mergeCell ref="B55:B59"/>
    <mergeCell ref="C55:C59"/>
    <mergeCell ref="J55:J59"/>
    <mergeCell ref="J50:J54"/>
    <mergeCell ref="J35:J39"/>
    <mergeCell ref="J40:J44"/>
    <mergeCell ref="J101:J105"/>
    <mergeCell ref="J106:J110"/>
    <mergeCell ref="J70:J74"/>
    <mergeCell ref="J76:J80"/>
    <mergeCell ref="J81:J85"/>
    <mergeCell ref="J86:J90"/>
    <mergeCell ref="J45:J49"/>
    <mergeCell ref="J60:J64"/>
    <mergeCell ref="A75:J75"/>
    <mergeCell ref="J96:J100"/>
    <mergeCell ref="A40:A44"/>
    <mergeCell ref="B40:B44"/>
    <mergeCell ref="C40:C44"/>
    <mergeCell ref="A70:C74"/>
    <mergeCell ref="A35:A39"/>
    <mergeCell ref="B35:B39"/>
    <mergeCell ref="C35:C39"/>
    <mergeCell ref="B81:B85"/>
    <mergeCell ref="A45:A49"/>
    <mergeCell ref="B45:B49"/>
    <mergeCell ref="C45:C49"/>
    <mergeCell ref="J24:J28"/>
    <mergeCell ref="A13:J13"/>
    <mergeCell ref="C14:C18"/>
    <mergeCell ref="J14:J18"/>
    <mergeCell ref="J19:J23"/>
    <mergeCell ref="A29:C33"/>
    <mergeCell ref="A19:A23"/>
    <mergeCell ref="B19:B23"/>
    <mergeCell ref="C19:C23"/>
    <mergeCell ref="D9:D11"/>
    <mergeCell ref="C9:C11"/>
    <mergeCell ref="B9:B11"/>
    <mergeCell ref="A9:A11"/>
    <mergeCell ref="F9:F11"/>
    <mergeCell ref="E9:E11"/>
    <mergeCell ref="B24:B28"/>
    <mergeCell ref="A24:A28"/>
    <mergeCell ref="C24:C28"/>
    <mergeCell ref="A1:J1"/>
    <mergeCell ref="A2:J2"/>
    <mergeCell ref="A3:J3"/>
    <mergeCell ref="B5:C5"/>
    <mergeCell ref="B4:C4"/>
    <mergeCell ref="B6:D6"/>
    <mergeCell ref="B7:C7"/>
    <mergeCell ref="J122:J126"/>
    <mergeCell ref="J138:J142"/>
    <mergeCell ref="B86:B90"/>
    <mergeCell ref="C86:C90"/>
    <mergeCell ref="A96:A100"/>
    <mergeCell ref="A34:J34"/>
    <mergeCell ref="A14:A18"/>
    <mergeCell ref="B14:B18"/>
    <mergeCell ref="E4:G4"/>
    <mergeCell ref="E5:G5"/>
    <mergeCell ref="E6:H6"/>
    <mergeCell ref="E7:G7"/>
    <mergeCell ref="G9:G11"/>
    <mergeCell ref="A8:J8"/>
    <mergeCell ref="H9:I9"/>
    <mergeCell ref="J9:J11"/>
    <mergeCell ref="J29:J33"/>
    <mergeCell ref="C81:C85"/>
    <mergeCell ref="A86:A90"/>
    <mergeCell ref="A76:A80"/>
    <mergeCell ref="B76:B80"/>
    <mergeCell ref="A91:A95"/>
    <mergeCell ref="A128:C132"/>
    <mergeCell ref="J128:J132"/>
    <mergeCell ref="A133:C137"/>
    <mergeCell ref="A169:J169"/>
    <mergeCell ref="A165:B165"/>
    <mergeCell ref="A168:B168"/>
    <mergeCell ref="J153:J157"/>
    <mergeCell ref="A166:J166"/>
    <mergeCell ref="A158:B162"/>
    <mergeCell ref="C158:C162"/>
    <mergeCell ref="J158:J162"/>
    <mergeCell ref="A143:B147"/>
    <mergeCell ref="C138:C142"/>
    <mergeCell ref="A138:B142"/>
    <mergeCell ref="J148:J152"/>
    <mergeCell ref="J133:J137"/>
    <mergeCell ref="A148:B152"/>
    <mergeCell ref="C148:C152"/>
    <mergeCell ref="C143:C147"/>
  </mergeCells>
  <pageMargins left="0.31496062992125984" right="0.31496062992125984" top="0.35433070866141736" bottom="0.35433070866141736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2022-10-18T12:57:45Z</dcterms:modified>
</cp:coreProperties>
</file>